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130" tabRatio="500"/>
  </bookViews>
  <sheets>
    <sheet name="Q1" sheetId="1" r:id="rId1"/>
    <sheet name="Q2" sheetId="2" r:id="rId2"/>
  </sheet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4" i="1" l="1"/>
  <c r="B23" i="1"/>
  <c r="J63" i="2" l="1"/>
  <c r="H63" i="2"/>
  <c r="Q31" i="2"/>
  <c r="P31" i="2"/>
  <c r="O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31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6" i="2"/>
  <c r="L51" i="2"/>
  <c r="K51" i="2"/>
  <c r="B24" i="2"/>
  <c r="B23" i="2"/>
  <c r="I55" i="2"/>
  <c r="I54" i="2"/>
  <c r="H51" i="2"/>
  <c r="G51" i="2"/>
  <c r="C25" i="2"/>
  <c r="B25" i="2"/>
  <c r="C23" i="2"/>
  <c r="C24" i="2"/>
  <c r="P32" i="2"/>
  <c r="Q32" i="2"/>
  <c r="P33" i="2"/>
  <c r="Q33" i="2"/>
  <c r="P34" i="2"/>
  <c r="Q34" i="2"/>
  <c r="P35" i="2"/>
  <c r="Q35" i="2"/>
  <c r="P36" i="2"/>
  <c r="Q36" i="2"/>
  <c r="P37" i="2"/>
  <c r="Q37" i="2"/>
  <c r="P38" i="2"/>
  <c r="Q38" i="2"/>
  <c r="P39" i="2"/>
  <c r="Q39" i="2"/>
  <c r="P40" i="2"/>
  <c r="Q40" i="2"/>
  <c r="P41" i="2"/>
  <c r="Q41" i="2"/>
  <c r="P42" i="2"/>
  <c r="Q42" i="2"/>
  <c r="P43" i="2"/>
  <c r="Q43" i="2"/>
  <c r="P44" i="2"/>
  <c r="Q44" i="2"/>
  <c r="P45" i="2"/>
  <c r="Q45" i="2"/>
  <c r="P46" i="2"/>
  <c r="Q46" i="2"/>
  <c r="P47" i="2"/>
  <c r="Q47" i="2"/>
  <c r="P48" i="2"/>
  <c r="Q48" i="2"/>
  <c r="P49" i="2"/>
  <c r="Q49" i="2"/>
  <c r="P50" i="2"/>
  <c r="Q50" i="2"/>
  <c r="Q51" i="2"/>
  <c r="Q54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M55" i="2"/>
  <c r="M56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M54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I65" i="1"/>
  <c r="G65" i="1"/>
  <c r="F53" i="1"/>
  <c r="H56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H57" i="1"/>
  <c r="H58" i="1"/>
  <c r="H33" i="1"/>
  <c r="N33" i="1"/>
  <c r="J53" i="1"/>
  <c r="L56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L57" i="1"/>
  <c r="L58" i="1"/>
  <c r="L33" i="1"/>
  <c r="O33" i="1"/>
  <c r="P33" i="1"/>
  <c r="H34" i="1"/>
  <c r="N34" i="1"/>
  <c r="L34" i="1"/>
  <c r="O34" i="1"/>
  <c r="P34" i="1"/>
  <c r="H35" i="1"/>
  <c r="N35" i="1"/>
  <c r="L35" i="1"/>
  <c r="O35" i="1"/>
  <c r="P35" i="1"/>
  <c r="H36" i="1"/>
  <c r="N36" i="1"/>
  <c r="L36" i="1"/>
  <c r="O36" i="1"/>
  <c r="P36" i="1"/>
  <c r="H37" i="1"/>
  <c r="N37" i="1"/>
  <c r="L37" i="1"/>
  <c r="O37" i="1"/>
  <c r="P37" i="1"/>
  <c r="H38" i="1"/>
  <c r="N38" i="1"/>
  <c r="L38" i="1"/>
  <c r="O38" i="1"/>
  <c r="P38" i="1"/>
  <c r="H39" i="1"/>
  <c r="N39" i="1"/>
  <c r="L39" i="1"/>
  <c r="O39" i="1"/>
  <c r="P39" i="1"/>
  <c r="H40" i="1"/>
  <c r="N40" i="1"/>
  <c r="L40" i="1"/>
  <c r="O40" i="1"/>
  <c r="P40" i="1"/>
  <c r="H41" i="1"/>
  <c r="N41" i="1"/>
  <c r="L41" i="1"/>
  <c r="O41" i="1"/>
  <c r="P41" i="1"/>
  <c r="H42" i="1"/>
  <c r="N42" i="1"/>
  <c r="L42" i="1"/>
  <c r="O42" i="1"/>
  <c r="P42" i="1"/>
  <c r="H43" i="1"/>
  <c r="N43" i="1"/>
  <c r="L43" i="1"/>
  <c r="O43" i="1"/>
  <c r="P43" i="1"/>
  <c r="H44" i="1"/>
  <c r="N44" i="1"/>
  <c r="L44" i="1"/>
  <c r="O44" i="1"/>
  <c r="P44" i="1"/>
  <c r="H45" i="1"/>
  <c r="N45" i="1"/>
  <c r="L45" i="1"/>
  <c r="O45" i="1"/>
  <c r="P45" i="1"/>
  <c r="H46" i="1"/>
  <c r="N46" i="1"/>
  <c r="L46" i="1"/>
  <c r="O46" i="1"/>
  <c r="P46" i="1"/>
  <c r="H47" i="1"/>
  <c r="N47" i="1"/>
  <c r="L47" i="1"/>
  <c r="O47" i="1"/>
  <c r="P47" i="1"/>
  <c r="H48" i="1"/>
  <c r="N48" i="1"/>
  <c r="L48" i="1"/>
  <c r="O48" i="1"/>
  <c r="P48" i="1"/>
  <c r="H49" i="1"/>
  <c r="N49" i="1"/>
  <c r="L49" i="1"/>
  <c r="O49" i="1"/>
  <c r="P49" i="1"/>
  <c r="H50" i="1"/>
  <c r="N50" i="1"/>
  <c r="L50" i="1"/>
  <c r="O50" i="1"/>
  <c r="P50" i="1"/>
  <c r="H51" i="1"/>
  <c r="N51" i="1"/>
  <c r="L51" i="1"/>
  <c r="O51" i="1"/>
  <c r="P51" i="1"/>
  <c r="H52" i="1"/>
  <c r="N52" i="1"/>
  <c r="L52" i="1"/>
  <c r="O52" i="1"/>
  <c r="P52" i="1"/>
  <c r="P53" i="1"/>
  <c r="P56" i="1"/>
  <c r="C25" i="1"/>
  <c r="B25" i="1"/>
  <c r="C24" i="1"/>
  <c r="C23" i="1"/>
</calcChain>
</file>

<file path=xl/sharedStrings.xml><?xml version="1.0" encoding="utf-8"?>
<sst xmlns="http://schemas.openxmlformats.org/spreadsheetml/2006/main" count="94" uniqueCount="58">
  <si>
    <t>Subject ID</t>
  </si>
  <si>
    <t>memory</t>
  </si>
  <si>
    <t>education</t>
  </si>
  <si>
    <t>College ID</t>
  </si>
  <si>
    <t>Accept rate (%)</t>
  </si>
  <si>
    <t>Grad rate (%)</t>
  </si>
  <si>
    <t>Question 1</t>
  </si>
  <si>
    <t>Part-a</t>
  </si>
  <si>
    <t>X</t>
  </si>
  <si>
    <t>Education Variable</t>
  </si>
  <si>
    <r>
      <t>X</t>
    </r>
    <r>
      <rPr>
        <vertAlign val="superscript"/>
        <sz val="12"/>
        <color theme="1"/>
        <rFont val="Calibri"/>
        <family val="2"/>
        <scheme val="minor"/>
      </rPr>
      <t>2</t>
    </r>
  </si>
  <si>
    <t>sample size, n =</t>
  </si>
  <si>
    <t>sample mean, Mx =</t>
  </si>
  <si>
    <t>standard deviation, sx =</t>
  </si>
  <si>
    <t>SSx =</t>
  </si>
  <si>
    <t>Memory Variable</t>
  </si>
  <si>
    <t>Y</t>
  </si>
  <si>
    <r>
      <t>Y</t>
    </r>
    <r>
      <rPr>
        <vertAlign val="superscript"/>
        <sz val="12"/>
        <color theme="1"/>
        <rFont val="Calibri"/>
        <family val="2"/>
        <scheme val="minor"/>
      </rPr>
      <t>2</t>
    </r>
  </si>
  <si>
    <t>mean</t>
  </si>
  <si>
    <t>sd</t>
  </si>
  <si>
    <t>n</t>
  </si>
  <si>
    <r>
      <t>z</t>
    </r>
    <r>
      <rPr>
        <vertAlign val="subscript"/>
        <sz val="12"/>
        <color theme="1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 xml:space="preserve"> = (X - M</t>
    </r>
    <r>
      <rPr>
        <vertAlign val="subscript"/>
        <sz val="12"/>
        <color theme="1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>)/s</t>
    </r>
    <r>
      <rPr>
        <vertAlign val="subscript"/>
        <sz val="12"/>
        <color theme="1"/>
        <rFont val="Calibri"/>
        <family val="2"/>
        <scheme val="minor"/>
      </rPr>
      <t>x</t>
    </r>
  </si>
  <si>
    <r>
      <t>z</t>
    </r>
    <r>
      <rPr>
        <vertAlign val="subscript"/>
        <sz val="12"/>
        <color theme="1"/>
        <rFont val="Calibri"/>
        <family val="2"/>
        <scheme val="minor"/>
      </rPr>
      <t>y</t>
    </r>
    <r>
      <rPr>
        <sz val="12"/>
        <color theme="1"/>
        <rFont val="Calibri"/>
        <family val="2"/>
        <scheme val="minor"/>
      </rPr>
      <t xml:space="preserve"> = (Y - M</t>
    </r>
    <r>
      <rPr>
        <vertAlign val="subscript"/>
        <sz val="12"/>
        <color theme="1"/>
        <rFont val="Calibri"/>
        <family val="2"/>
        <scheme val="minor"/>
      </rPr>
      <t>y</t>
    </r>
    <r>
      <rPr>
        <sz val="12"/>
        <color theme="1"/>
        <rFont val="Calibri"/>
        <family val="2"/>
        <scheme val="minor"/>
      </rPr>
      <t>)/s</t>
    </r>
    <r>
      <rPr>
        <vertAlign val="subscript"/>
        <sz val="12"/>
        <color theme="1"/>
        <rFont val="Calibri"/>
        <family val="2"/>
        <scheme val="minor"/>
      </rPr>
      <t>y</t>
    </r>
  </si>
  <si>
    <r>
      <t>z</t>
    </r>
    <r>
      <rPr>
        <vertAlign val="subscript"/>
        <sz val="12"/>
        <color theme="1"/>
        <rFont val="Calibri"/>
        <family val="2"/>
        <scheme val="minor"/>
      </rPr>
      <t>X</t>
    </r>
  </si>
  <si>
    <r>
      <t>z</t>
    </r>
    <r>
      <rPr>
        <vertAlign val="subscript"/>
        <sz val="12"/>
        <color theme="1"/>
        <rFont val="Calibri"/>
        <family val="2"/>
        <scheme val="minor"/>
      </rPr>
      <t>Y</t>
    </r>
  </si>
  <si>
    <r>
      <rPr>
        <sz val="12"/>
        <color theme="1"/>
        <rFont val="Calibri"/>
        <family val="2"/>
      </rPr>
      <t>z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>·</t>
    </r>
    <r>
      <rPr>
        <sz val="12"/>
        <color theme="1"/>
        <rFont val="Calibri"/>
        <family val="2"/>
        <scheme val="minor"/>
      </rPr>
      <t>z</t>
    </r>
    <r>
      <rPr>
        <vertAlign val="subscript"/>
        <sz val="12"/>
        <color theme="1"/>
        <rFont val="Calibri"/>
        <family val="2"/>
        <scheme val="minor"/>
      </rPr>
      <t>Y</t>
    </r>
  </si>
  <si>
    <t>Part-b, Part-c, and Part-d Computation</t>
  </si>
  <si>
    <t>r =</t>
  </si>
  <si>
    <t>sample mean, My =</t>
  </si>
  <si>
    <t>SSy =</t>
  </si>
  <si>
    <t>standard deviation, sy =</t>
  </si>
  <si>
    <t>Part-e</t>
  </si>
  <si>
    <t>There is a weak positive correlation between education level and memory function.</t>
  </si>
  <si>
    <t>Part-f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</si>
  <si>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=</t>
    </r>
  </si>
  <si>
    <t>or</t>
  </si>
  <si>
    <t>7.4% of the variability in the standardized memory test scores can be predicted from the relationship with education level.</t>
  </si>
  <si>
    <t>Part-g</t>
  </si>
  <si>
    <t>Symbols:</t>
  </si>
  <si>
    <r>
      <t>H</t>
    </r>
    <r>
      <rPr>
        <vertAlign val="sub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ρ = 0</t>
    </r>
  </si>
  <si>
    <r>
      <t>H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ρ ≠ 0</t>
    </r>
  </si>
  <si>
    <t>Words:</t>
  </si>
  <si>
    <r>
      <t>H</t>
    </r>
    <r>
      <rPr>
        <vertAlign val="subscript"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>:  There is not a significant correlation between education level and memory function.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</si>
  <si>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 There is a significant correlation between education level and memory function.</t>
    </r>
  </si>
  <si>
    <t>Part-h</t>
  </si>
  <si>
    <t>We fail to reject the null hypothesis because the p-value of .245 is greater than the significance level of .05.</t>
  </si>
  <si>
    <t>Question 2</t>
  </si>
  <si>
    <t>Acceptance rate (%)</t>
  </si>
  <si>
    <t>Graduation rate (%)</t>
  </si>
  <si>
    <t>45.7% of the variability in the graduation rate can be predicted from the relationship with acceptance rate.</t>
  </si>
  <si>
    <t>There is a moderate to strong negative correlation between a college’s acceptance rate and its graduation rate.</t>
  </si>
  <si>
    <r>
      <t>H</t>
    </r>
    <r>
      <rPr>
        <vertAlign val="subscript"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>:  There is not a significant correlation between a college’s acceptance rate and its graduation rate.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</si>
  <si>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 There is a significant correlation between a college’s acceptance rate and its graduation rate.</t>
    </r>
  </si>
  <si>
    <r>
      <t xml:space="preserve">We </t>
    </r>
    <r>
      <rPr>
        <b/>
        <u/>
        <sz val="11"/>
        <color rgb="FF000000"/>
        <rFont val="Calibri"/>
        <family val="2"/>
      </rPr>
      <t>reject the null hypothesis</t>
    </r>
    <r>
      <rPr>
        <b/>
        <sz val="11"/>
        <color rgb="FF000000"/>
        <rFont val="Calibri"/>
        <family val="2"/>
      </rPr>
      <t xml:space="preserve"> because the p-value of .001 is less than the significance level of .05.</t>
    </r>
  </si>
  <si>
    <t>Extra Credit</t>
  </si>
  <si>
    <t>The probability of observing a sample correlation coefficient as extreme as, or more extreme than |r| = 0.273, given that ρ = 0</t>
  </si>
  <si>
    <t xml:space="preserve"> in the population is 0.245. The lower the p-value, the stronger is our evidence against the null hypothesis, that’s why it allows us </t>
  </si>
  <si>
    <t>to determine the significance of a hypothesis test by comparing it to the alpha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</si>
</sst>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"/>
    <numFmt numFmtId="166" formatCode="0.000"/>
    <numFmt numFmtId="167" formatCode="0.0%"/>
  </numFmts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167" fontId="3" fillId="2" borderId="1" xfId="0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Fill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horizontal="right"/>
    </xf>
    <xf numFmtId="167" fontId="3" fillId="0" borderId="1" xfId="0" applyNumberFormat="1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4" fillId="0" borderId="0" xfId="0" applyFont="1" applyAlignment="1">
      <alignment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Correlation of memory function with education level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'Q1'!$C$1</c:f>
              <c:strCache>
                <c:ptCount val="1"/>
                <c:pt idx="0">
                  <c:v>memory</c:v>
                </c:pt>
              </c:strCache>
            </c:strRef>
          </c:tx>
          <c:spPr>
            <a:ln w="19050">
              <a:noFill/>
            </a:ln>
          </c:spPr>
          <c:xVal>
            <c:numRef>
              <c:f>'Q1'!$B$2:$B$21</c:f>
              <c:numCache>
                <c:formatCode>General</c:formatCode>
                <c:ptCount val="20"/>
                <c:pt idx="0">
                  <c:v>16</c:v>
                </c:pt>
                <c:pt idx="1">
                  <c:v>18</c:v>
                </c:pt>
                <c:pt idx="2">
                  <c:v>14</c:v>
                </c:pt>
                <c:pt idx="3">
                  <c:v>20</c:v>
                </c:pt>
                <c:pt idx="4">
                  <c:v>16</c:v>
                </c:pt>
                <c:pt idx="5">
                  <c:v>14</c:v>
                </c:pt>
                <c:pt idx="6">
                  <c:v>14</c:v>
                </c:pt>
                <c:pt idx="7">
                  <c:v>12</c:v>
                </c:pt>
                <c:pt idx="8">
                  <c:v>18</c:v>
                </c:pt>
                <c:pt idx="9">
                  <c:v>13</c:v>
                </c:pt>
                <c:pt idx="10">
                  <c:v>17</c:v>
                </c:pt>
                <c:pt idx="11">
                  <c:v>18</c:v>
                </c:pt>
                <c:pt idx="12">
                  <c:v>12</c:v>
                </c:pt>
                <c:pt idx="13">
                  <c:v>16</c:v>
                </c:pt>
                <c:pt idx="14">
                  <c:v>12</c:v>
                </c:pt>
                <c:pt idx="15">
                  <c:v>14</c:v>
                </c:pt>
                <c:pt idx="16">
                  <c:v>8</c:v>
                </c:pt>
                <c:pt idx="17">
                  <c:v>12</c:v>
                </c:pt>
                <c:pt idx="18">
                  <c:v>21</c:v>
                </c:pt>
                <c:pt idx="19">
                  <c:v>15</c:v>
                </c:pt>
              </c:numCache>
            </c:numRef>
          </c:xVal>
          <c:yVal>
            <c:numRef>
              <c:f>'Q1'!$C$2:$C$21</c:f>
              <c:numCache>
                <c:formatCode>General</c:formatCode>
                <c:ptCount val="20"/>
                <c:pt idx="0">
                  <c:v>112</c:v>
                </c:pt>
                <c:pt idx="1">
                  <c:v>117</c:v>
                </c:pt>
                <c:pt idx="2">
                  <c:v>96</c:v>
                </c:pt>
                <c:pt idx="3">
                  <c:v>114</c:v>
                </c:pt>
                <c:pt idx="4">
                  <c:v>106</c:v>
                </c:pt>
                <c:pt idx="5">
                  <c:v>80</c:v>
                </c:pt>
                <c:pt idx="6">
                  <c:v>89</c:v>
                </c:pt>
                <c:pt idx="7">
                  <c:v>94</c:v>
                </c:pt>
                <c:pt idx="8">
                  <c:v>113</c:v>
                </c:pt>
                <c:pt idx="9">
                  <c:v>111</c:v>
                </c:pt>
                <c:pt idx="10">
                  <c:v>112</c:v>
                </c:pt>
                <c:pt idx="11">
                  <c:v>84</c:v>
                </c:pt>
                <c:pt idx="12">
                  <c:v>108</c:v>
                </c:pt>
                <c:pt idx="13">
                  <c:v>95</c:v>
                </c:pt>
                <c:pt idx="14">
                  <c:v>117</c:v>
                </c:pt>
                <c:pt idx="15">
                  <c:v>83</c:v>
                </c:pt>
                <c:pt idx="16">
                  <c:v>106</c:v>
                </c:pt>
                <c:pt idx="17">
                  <c:v>100</c:v>
                </c:pt>
                <c:pt idx="18">
                  <c:v>120</c:v>
                </c:pt>
                <c:pt idx="19">
                  <c:v>103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63584"/>
        <c:axId val="45365504"/>
      </c:scatterChart>
      <c:valAx>
        <c:axId val="45363584"/>
        <c:scaling>
          <c:orientation val="minMax"/>
          <c:max val="25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years of formal schooling 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365504"/>
        <c:crosses val="autoZero"/>
        <c:crossBetween val="midCat"/>
      </c:valAx>
      <c:valAx>
        <c:axId val="45365504"/>
        <c:scaling>
          <c:orientation val="minMax"/>
          <c:max val="125"/>
          <c:min val="7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Standardized memory test score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3635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Correlation of graduation</a:t>
            </a:r>
            <a:r>
              <a:rPr lang="en-US" sz="1400" baseline="0"/>
              <a:t> rate with acceptance rate</a:t>
            </a:r>
            <a:r>
              <a:rPr lang="en-US" sz="1400"/>
              <a:t> 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'Q2'!$C$1</c:f>
              <c:strCache>
                <c:ptCount val="1"/>
                <c:pt idx="0">
                  <c:v>Grad rate (%)</c:v>
                </c:pt>
              </c:strCache>
            </c:strRef>
          </c:tx>
          <c:spPr>
            <a:ln w="19050">
              <a:noFill/>
            </a:ln>
          </c:spPr>
          <c:xVal>
            <c:numRef>
              <c:f>'Q2'!$B$2:$B$21</c:f>
              <c:numCache>
                <c:formatCode>General</c:formatCode>
                <c:ptCount val="20"/>
                <c:pt idx="0">
                  <c:v>5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22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</c:numCache>
            </c:numRef>
          </c:xVal>
          <c:yVal>
            <c:numRef>
              <c:f>'Q2'!$C$2:$C$21</c:f>
              <c:numCache>
                <c:formatCode>General</c:formatCode>
                <c:ptCount val="20"/>
                <c:pt idx="0">
                  <c:v>96</c:v>
                </c:pt>
                <c:pt idx="1">
                  <c:v>95</c:v>
                </c:pt>
                <c:pt idx="2">
                  <c:v>93</c:v>
                </c:pt>
                <c:pt idx="3">
                  <c:v>94</c:v>
                </c:pt>
                <c:pt idx="4">
                  <c:v>96</c:v>
                </c:pt>
                <c:pt idx="5">
                  <c:v>92</c:v>
                </c:pt>
                <c:pt idx="6">
                  <c:v>93</c:v>
                </c:pt>
                <c:pt idx="7">
                  <c:v>92</c:v>
                </c:pt>
                <c:pt idx="8">
                  <c:v>93</c:v>
                </c:pt>
                <c:pt idx="9">
                  <c:v>92</c:v>
                </c:pt>
                <c:pt idx="10">
                  <c:v>90</c:v>
                </c:pt>
                <c:pt idx="11">
                  <c:v>96</c:v>
                </c:pt>
                <c:pt idx="12">
                  <c:v>89</c:v>
                </c:pt>
                <c:pt idx="13">
                  <c:v>91</c:v>
                </c:pt>
                <c:pt idx="14">
                  <c:v>77</c:v>
                </c:pt>
                <c:pt idx="15">
                  <c:v>87</c:v>
                </c:pt>
                <c:pt idx="16">
                  <c:v>91</c:v>
                </c:pt>
                <c:pt idx="17">
                  <c:v>85</c:v>
                </c:pt>
                <c:pt idx="18">
                  <c:v>90</c:v>
                </c:pt>
                <c:pt idx="19">
                  <c:v>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09632"/>
        <c:axId val="45511808"/>
      </c:scatterChart>
      <c:valAx>
        <c:axId val="45509632"/>
        <c:scaling>
          <c:orientation val="minMax"/>
          <c:max val="3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Acceptance rate (%)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511808"/>
        <c:crosses val="autoZero"/>
        <c:crossBetween val="midCat"/>
      </c:valAx>
      <c:valAx>
        <c:axId val="45511808"/>
        <c:scaling>
          <c:orientation val="minMax"/>
          <c:max val="100"/>
          <c:min val="7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Graduation rate (%)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5096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457199</xdr:colOff>
      <xdr:row>3</xdr:row>
      <xdr:rowOff>104774</xdr:rowOff>
    </xdr:from>
    <xdr:to>
      <xdr:col>12</xdr:col>
      <xdr:colOff>400050</xdr:colOff>
      <xdr:row>27</xdr:row>
      <xdr:rowOff>161925</xdr:rowOff>
    </xdr:to>
    <xdr:grpSp>
      <xdr:nvGrpSpPr>
        <xdr:cNvPr id="7" name="Group 6"/>
        <xdr:cNvGrpSpPr/>
      </xdr:nvGrpSpPr>
      <xdr:grpSpPr>
        <a:xfrm>
          <a:off x="4695824" y="800099"/>
          <a:ext cx="6667501" cy="4857751"/>
          <a:chOff x="4286249" y="3771899"/>
          <a:chExt cx="5686425" cy="4791076"/>
        </a:xfrm>
      </xdr:grpSpPr>
      <xdr:sp macro="" textlink="">
        <xdr:nvSpPr>
          <xdr:cNvPr id="4" name="TextBox 3"/>
          <xdr:cNvSpPr txBox="1"/>
        </xdr:nvSpPr>
        <xdr:spPr>
          <a:xfrm>
            <a:off x="4286249" y="3771899"/>
            <a:ext cx="5686425" cy="47910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r>
              <a:rPr lang="en-US" sz="1100" b="1" i="1"/>
              <a:t>Figure 1. </a:t>
            </a:r>
            <a:r>
              <a:rPr lang="en-US" sz="1100"/>
              <a:t>Scatterplot depicting the relationship between</a:t>
            </a:r>
            <a:r>
              <a:rPr lang="en-US" sz="1100" baseline="0"/>
              <a:t> education level and memory function.</a:t>
            </a:r>
            <a:endParaRPr lang="en-US" sz="1100"/>
          </a:p>
        </xdr:txBody>
      </xdr:sp>
      <xdr:graphicFrame macro="">
        <xdr:nvGraphicFramePr>
          <xdr:cNvPr id="6" name="Chart 5"/>
          <xdr:cNvGraphicFramePr>
            <a:graphicFrameLocks/>
          </xdr:cNvGraphicFramePr>
        </xdr:nvGraphicFramePr>
        <xdr:xfrm>
          <a:off x="4543424" y="4295774"/>
          <a:ext cx="4743450" cy="324326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781050</xdr:colOff>
      <xdr:row>3</xdr:row>
      <xdr:rowOff>66673</xdr:rowOff>
    </xdr:from>
    <xdr:to>
      <xdr:col>13</xdr:col>
      <xdr:colOff>466725</xdr:colOff>
      <xdr:row>25</xdr:row>
      <xdr:rowOff>133349</xdr:rowOff>
    </xdr:to>
    <xdr:grpSp>
      <xdr:nvGrpSpPr>
        <xdr:cNvPr id="6" name="Group 5"/>
        <xdr:cNvGrpSpPr/>
      </xdr:nvGrpSpPr>
      <xdr:grpSpPr>
        <a:xfrm>
          <a:off x="5286375" y="761998"/>
          <a:ext cx="6591300" cy="4467226"/>
          <a:chOff x="5286375" y="761998"/>
          <a:chExt cx="6462059" cy="4467024"/>
        </a:xfrm>
      </xdr:grpSpPr>
      <xdr:sp macro="" textlink="">
        <xdr:nvSpPr>
          <xdr:cNvPr id="3" name="TextBox 2"/>
          <xdr:cNvSpPr txBox="1"/>
        </xdr:nvSpPr>
        <xdr:spPr>
          <a:xfrm>
            <a:off x="5286375" y="761998"/>
            <a:ext cx="6462059" cy="44670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1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  Figure 2. 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Scatterplot depicting the relationship between a college’s acceptance rate and its graduation rate.</a:t>
            </a:r>
            <a:endParaRPr lang="en-US" sz="1100"/>
          </a:p>
          <a:p>
            <a:endParaRPr lang="en-US" sz="1100"/>
          </a:p>
        </xdr:txBody>
      </xdr:sp>
      <xdr:graphicFrame macro="">
        <xdr:nvGraphicFramePr>
          <xdr:cNvPr id="4" name="Chart 3"/>
          <xdr:cNvGraphicFramePr>
            <a:graphicFrameLocks/>
          </xdr:cNvGraphicFramePr>
        </xdr:nvGraphicFramePr>
        <xdr:xfrm>
          <a:off x="5495925" y="1076325"/>
          <a:ext cx="5086350" cy="334803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topLeftCell="B1" workbookViewId="0">
      <selection activeCell="E6" sqref="E6"/>
    </sheetView>
  </sheetViews>
  <sheetFormatPr defaultColWidth="11.125" defaultRowHeight="15.75" x14ac:dyDescent="0.25"/>
  <cols>
    <col min="7" max="7" width="17.625" bestFit="1" customWidth="1"/>
    <col min="8" max="8" width="13" bestFit="1" customWidth="1"/>
    <col min="12" max="12" width="13.125" customWidth="1"/>
  </cols>
  <sheetData>
    <row r="1" spans="1:14" ht="23.25" x14ac:dyDescent="0.35">
      <c r="A1" t="s">
        <v>0</v>
      </c>
      <c r="B1" t="s">
        <v>2</v>
      </c>
      <c r="C1" t="s">
        <v>1</v>
      </c>
      <c r="F1" s="3" t="s">
        <v>6</v>
      </c>
      <c r="N1" s="5"/>
    </row>
    <row r="2" spans="1:14" x14ac:dyDescent="0.25">
      <c r="A2">
        <v>1</v>
      </c>
      <c r="B2">
        <v>16</v>
      </c>
      <c r="C2">
        <v>112</v>
      </c>
      <c r="F2" s="2" t="s">
        <v>7</v>
      </c>
    </row>
    <row r="3" spans="1:14" x14ac:dyDescent="0.25">
      <c r="A3">
        <v>2</v>
      </c>
      <c r="B3">
        <v>18</v>
      </c>
      <c r="C3">
        <v>117</v>
      </c>
    </row>
    <row r="4" spans="1:14" x14ac:dyDescent="0.25">
      <c r="A4">
        <v>3</v>
      </c>
      <c r="B4">
        <v>14</v>
      </c>
      <c r="C4">
        <v>96</v>
      </c>
    </row>
    <row r="5" spans="1:14" x14ac:dyDescent="0.25">
      <c r="A5">
        <v>4</v>
      </c>
      <c r="B5">
        <v>20</v>
      </c>
      <c r="C5">
        <v>114</v>
      </c>
    </row>
    <row r="6" spans="1:14" x14ac:dyDescent="0.25">
      <c r="A6">
        <v>5</v>
      </c>
      <c r="B6">
        <v>16</v>
      </c>
      <c r="C6">
        <v>106</v>
      </c>
    </row>
    <row r="7" spans="1:14" x14ac:dyDescent="0.25">
      <c r="A7">
        <v>6</v>
      </c>
      <c r="B7">
        <v>14</v>
      </c>
      <c r="C7">
        <v>80</v>
      </c>
    </row>
    <row r="8" spans="1:14" x14ac:dyDescent="0.25">
      <c r="A8">
        <v>7</v>
      </c>
      <c r="B8">
        <v>14</v>
      </c>
      <c r="C8">
        <v>89</v>
      </c>
    </row>
    <row r="9" spans="1:14" x14ac:dyDescent="0.25">
      <c r="A9">
        <v>8</v>
      </c>
      <c r="B9">
        <v>12</v>
      </c>
      <c r="C9">
        <v>94</v>
      </c>
    </row>
    <row r="10" spans="1:14" x14ac:dyDescent="0.25">
      <c r="A10">
        <v>9</v>
      </c>
      <c r="B10">
        <v>18</v>
      </c>
      <c r="C10">
        <v>113</v>
      </c>
    </row>
    <row r="11" spans="1:14" x14ac:dyDescent="0.25">
      <c r="A11">
        <v>10</v>
      </c>
      <c r="B11">
        <v>13</v>
      </c>
      <c r="C11">
        <v>111</v>
      </c>
    </row>
    <row r="12" spans="1:14" x14ac:dyDescent="0.25">
      <c r="A12">
        <v>11</v>
      </c>
      <c r="B12">
        <v>17</v>
      </c>
      <c r="C12">
        <v>112</v>
      </c>
    </row>
    <row r="13" spans="1:14" x14ac:dyDescent="0.25">
      <c r="A13">
        <v>12</v>
      </c>
      <c r="B13">
        <v>18</v>
      </c>
      <c r="C13">
        <v>84</v>
      </c>
    </row>
    <row r="14" spans="1:14" x14ac:dyDescent="0.25">
      <c r="A14">
        <v>13</v>
      </c>
      <c r="B14">
        <v>12</v>
      </c>
      <c r="C14">
        <v>108</v>
      </c>
    </row>
    <row r="15" spans="1:14" x14ac:dyDescent="0.25">
      <c r="A15">
        <v>14</v>
      </c>
      <c r="B15">
        <v>16</v>
      </c>
      <c r="C15">
        <v>95</v>
      </c>
    </row>
    <row r="16" spans="1:14" x14ac:dyDescent="0.25">
      <c r="A16">
        <v>15</v>
      </c>
      <c r="B16">
        <v>12</v>
      </c>
      <c r="C16">
        <v>117</v>
      </c>
    </row>
    <row r="17" spans="1:16" x14ac:dyDescent="0.25">
      <c r="A17">
        <v>16</v>
      </c>
      <c r="B17">
        <v>14</v>
      </c>
      <c r="C17">
        <v>83</v>
      </c>
    </row>
    <row r="18" spans="1:16" x14ac:dyDescent="0.25">
      <c r="A18">
        <v>17</v>
      </c>
      <c r="B18">
        <v>8</v>
      </c>
      <c r="C18">
        <v>106</v>
      </c>
    </row>
    <row r="19" spans="1:16" x14ac:dyDescent="0.25">
      <c r="A19">
        <v>18</v>
      </c>
      <c r="B19">
        <v>12</v>
      </c>
      <c r="C19">
        <v>100</v>
      </c>
    </row>
    <row r="20" spans="1:16" x14ac:dyDescent="0.25">
      <c r="A20">
        <v>19</v>
      </c>
      <c r="B20">
        <v>21</v>
      </c>
      <c r="C20">
        <v>120</v>
      </c>
    </row>
    <row r="21" spans="1:16" x14ac:dyDescent="0.25">
      <c r="A21">
        <v>20</v>
      </c>
      <c r="B21">
        <v>15</v>
      </c>
      <c r="C21">
        <v>103</v>
      </c>
    </row>
    <row r="23" spans="1:16" x14ac:dyDescent="0.25">
      <c r="B23">
        <f>AVERAGE(B2:B21)</f>
        <v>15</v>
      </c>
      <c r="C23">
        <f t="shared" ref="B23:C23" si="0">AVERAGE(C2:C21)</f>
        <v>103</v>
      </c>
      <c r="D23" t="s">
        <v>18</v>
      </c>
    </row>
    <row r="24" spans="1:16" x14ac:dyDescent="0.25">
      <c r="B24">
        <f>_xlfn.STDEV.S(B2:B21)</f>
        <v>3.1455900626281967</v>
      </c>
      <c r="C24">
        <f>_xlfn.STDEV.S(C2:C21)</f>
        <v>12.268916651011763</v>
      </c>
      <c r="D24" t="s">
        <v>19</v>
      </c>
    </row>
    <row r="25" spans="1:16" x14ac:dyDescent="0.25">
      <c r="B25">
        <f>+COUNT(B2:B21)</f>
        <v>20</v>
      </c>
      <c r="C25">
        <f>+COUNT(C2:C21)</f>
        <v>20</v>
      </c>
      <c r="D25" t="s">
        <v>20</v>
      </c>
    </row>
    <row r="30" spans="1:16" x14ac:dyDescent="0.25">
      <c r="F30" s="2" t="s">
        <v>26</v>
      </c>
    </row>
    <row r="31" spans="1:16" x14ac:dyDescent="0.25">
      <c r="F31" t="s">
        <v>9</v>
      </c>
      <c r="J31" t="s">
        <v>15</v>
      </c>
    </row>
    <row r="32" spans="1:16" ht="19.5" x14ac:dyDescent="0.35">
      <c r="F32" s="6" t="s">
        <v>8</v>
      </c>
      <c r="G32" s="6" t="s">
        <v>10</v>
      </c>
      <c r="H32" s="6" t="s">
        <v>21</v>
      </c>
      <c r="J32" s="6" t="s">
        <v>16</v>
      </c>
      <c r="K32" s="6" t="s">
        <v>17</v>
      </c>
      <c r="L32" s="6" t="s">
        <v>22</v>
      </c>
      <c r="N32" s="12" t="s">
        <v>23</v>
      </c>
      <c r="O32" s="12" t="s">
        <v>24</v>
      </c>
      <c r="P32" s="12" t="s">
        <v>25</v>
      </c>
    </row>
    <row r="33" spans="6:16" x14ac:dyDescent="0.25">
      <c r="F33" s="6">
        <v>16</v>
      </c>
      <c r="G33" s="6">
        <f>F33^2</f>
        <v>256</v>
      </c>
      <c r="H33" s="11">
        <f t="shared" ref="H33:H52" si="1">(F33-$H$56)/$H$58</f>
        <v>0.31790537866987095</v>
      </c>
      <c r="J33" s="6">
        <v>112</v>
      </c>
      <c r="K33" s="6">
        <f>J33^2</f>
        <v>12544</v>
      </c>
      <c r="L33" s="11">
        <f t="shared" ref="L33:L52" si="2">(J33-$L$56)/$L$58</f>
        <v>0.73356110046259138</v>
      </c>
      <c r="N33" s="14">
        <f>H33</f>
        <v>0.31790537866987095</v>
      </c>
      <c r="O33" s="14">
        <f>L33</f>
        <v>0.73356110046259138</v>
      </c>
      <c r="P33" s="13">
        <f>N33*O33</f>
        <v>0.23320301942004737</v>
      </c>
    </row>
    <row r="34" spans="6:16" x14ac:dyDescent="0.25">
      <c r="F34" s="6">
        <v>18</v>
      </c>
      <c r="G34" s="6">
        <f t="shared" ref="G34:G52" si="3">F34^2</f>
        <v>324</v>
      </c>
      <c r="H34" s="11">
        <f t="shared" si="1"/>
        <v>0.95371613600961291</v>
      </c>
      <c r="J34" s="6">
        <v>117</v>
      </c>
      <c r="K34" s="6">
        <f t="shared" ref="K34:K52" si="4">J34^2</f>
        <v>13689</v>
      </c>
      <c r="L34" s="11">
        <f t="shared" si="2"/>
        <v>1.1410950451640312</v>
      </c>
      <c r="N34" s="14">
        <f t="shared" ref="N34:N52" si="5">H34</f>
        <v>0.95371613600961291</v>
      </c>
      <c r="O34" s="14">
        <f t="shared" ref="O34:O52" si="6">L34</f>
        <v>1.1410950451640312</v>
      </c>
      <c r="P34" s="13">
        <f t="shared" ref="P34:P52" si="7">N34*O34</f>
        <v>1.0882807572935544</v>
      </c>
    </row>
    <row r="35" spans="6:16" x14ac:dyDescent="0.25">
      <c r="F35" s="6">
        <v>14</v>
      </c>
      <c r="G35" s="6">
        <f t="shared" si="3"/>
        <v>196</v>
      </c>
      <c r="H35" s="11">
        <f t="shared" si="1"/>
        <v>-0.31790537866987095</v>
      </c>
      <c r="J35" s="6">
        <v>96</v>
      </c>
      <c r="K35" s="6">
        <f t="shared" si="4"/>
        <v>9216</v>
      </c>
      <c r="L35" s="11">
        <f t="shared" si="2"/>
        <v>-0.57054752258201558</v>
      </c>
      <c r="N35" s="14">
        <f t="shared" si="5"/>
        <v>-0.31790537866987095</v>
      </c>
      <c r="O35" s="14">
        <f t="shared" si="6"/>
        <v>-0.57054752258201558</v>
      </c>
      <c r="P35" s="13">
        <f t="shared" si="7"/>
        <v>0.18138012621559241</v>
      </c>
    </row>
    <row r="36" spans="6:16" x14ac:dyDescent="0.25">
      <c r="F36" s="6">
        <v>20</v>
      </c>
      <c r="G36" s="6">
        <f t="shared" si="3"/>
        <v>400</v>
      </c>
      <c r="H36" s="11">
        <f t="shared" si="1"/>
        <v>1.5895268933493547</v>
      </c>
      <c r="J36" s="6">
        <v>114</v>
      </c>
      <c r="K36" s="6">
        <f t="shared" si="4"/>
        <v>12996</v>
      </c>
      <c r="L36" s="11">
        <f t="shared" si="2"/>
        <v>0.89657467834316729</v>
      </c>
      <c r="N36" s="14">
        <f t="shared" si="5"/>
        <v>1.5895268933493547</v>
      </c>
      <c r="O36" s="14">
        <f t="shared" si="6"/>
        <v>0.89657467834316729</v>
      </c>
      <c r="P36" s="13">
        <f t="shared" si="7"/>
        <v>1.4251295631225116</v>
      </c>
    </row>
    <row r="37" spans="6:16" x14ac:dyDescent="0.25">
      <c r="F37" s="6">
        <v>16</v>
      </c>
      <c r="G37" s="6">
        <f t="shared" si="3"/>
        <v>256</v>
      </c>
      <c r="H37" s="11">
        <f t="shared" si="1"/>
        <v>0.31790537866987095</v>
      </c>
      <c r="J37" s="6">
        <v>106</v>
      </c>
      <c r="K37" s="6">
        <f t="shared" si="4"/>
        <v>11236</v>
      </c>
      <c r="L37" s="11">
        <f t="shared" si="2"/>
        <v>0.24452036682086381</v>
      </c>
      <c r="N37" s="14">
        <f t="shared" si="5"/>
        <v>0.31790537866987095</v>
      </c>
      <c r="O37" s="14">
        <f t="shared" si="6"/>
        <v>0.24452036682086381</v>
      </c>
      <c r="P37" s="13">
        <f t="shared" si="7"/>
        <v>7.7734339806682456E-2</v>
      </c>
    </row>
    <row r="38" spans="6:16" x14ac:dyDescent="0.25">
      <c r="F38" s="6">
        <v>14</v>
      </c>
      <c r="G38" s="6">
        <f t="shared" si="3"/>
        <v>196</v>
      </c>
      <c r="H38" s="11">
        <f t="shared" si="1"/>
        <v>-0.31790537866987095</v>
      </c>
      <c r="J38" s="6">
        <v>80</v>
      </c>
      <c r="K38" s="6">
        <f t="shared" si="4"/>
        <v>6400</v>
      </c>
      <c r="L38" s="11">
        <f t="shared" si="2"/>
        <v>-1.8746561456266224</v>
      </c>
      <c r="N38" s="14">
        <f t="shared" si="5"/>
        <v>-0.31790537866987095</v>
      </c>
      <c r="O38" s="14">
        <f t="shared" si="6"/>
        <v>-1.8746561456266224</v>
      </c>
      <c r="P38" s="13">
        <f t="shared" si="7"/>
        <v>0.5959632718512321</v>
      </c>
    </row>
    <row r="39" spans="6:16" x14ac:dyDescent="0.25">
      <c r="F39" s="6">
        <v>14</v>
      </c>
      <c r="G39" s="6">
        <f t="shared" si="3"/>
        <v>196</v>
      </c>
      <c r="H39" s="11">
        <f t="shared" si="1"/>
        <v>-0.31790537866987095</v>
      </c>
      <c r="J39" s="6">
        <v>89</v>
      </c>
      <c r="K39" s="6">
        <f t="shared" si="4"/>
        <v>7921</v>
      </c>
      <c r="L39" s="11">
        <f t="shared" si="2"/>
        <v>-1.1410950451640312</v>
      </c>
      <c r="N39" s="14">
        <f t="shared" si="5"/>
        <v>-0.31790537866987095</v>
      </c>
      <c r="O39" s="14">
        <f t="shared" si="6"/>
        <v>-1.1410950451640312</v>
      </c>
      <c r="P39" s="13">
        <f t="shared" si="7"/>
        <v>0.36276025243118482</v>
      </c>
    </row>
    <row r="40" spans="6:16" x14ac:dyDescent="0.25">
      <c r="F40" s="6">
        <v>12</v>
      </c>
      <c r="G40" s="6">
        <f t="shared" si="3"/>
        <v>144</v>
      </c>
      <c r="H40" s="11">
        <f t="shared" si="1"/>
        <v>-0.95371613600961291</v>
      </c>
      <c r="J40" s="6">
        <v>94</v>
      </c>
      <c r="K40" s="6">
        <f t="shared" si="4"/>
        <v>8836</v>
      </c>
      <c r="L40" s="11">
        <f t="shared" si="2"/>
        <v>-0.73356110046259138</v>
      </c>
      <c r="N40" s="14">
        <f t="shared" si="5"/>
        <v>-0.95371613600961291</v>
      </c>
      <c r="O40" s="14">
        <f t="shared" si="6"/>
        <v>-0.73356110046259138</v>
      </c>
      <c r="P40" s="13">
        <f t="shared" si="7"/>
        <v>0.69960905826014208</v>
      </c>
    </row>
    <row r="41" spans="6:16" x14ac:dyDescent="0.25">
      <c r="F41" s="6">
        <v>18</v>
      </c>
      <c r="G41" s="6">
        <f t="shared" si="3"/>
        <v>324</v>
      </c>
      <c r="H41" s="11">
        <f t="shared" si="1"/>
        <v>0.95371613600961291</v>
      </c>
      <c r="J41" s="6">
        <v>113</v>
      </c>
      <c r="K41" s="6">
        <f t="shared" si="4"/>
        <v>12769</v>
      </c>
      <c r="L41" s="11">
        <f t="shared" si="2"/>
        <v>0.81506788940287933</v>
      </c>
      <c r="N41" s="14">
        <f t="shared" si="5"/>
        <v>0.95371613600961291</v>
      </c>
      <c r="O41" s="14">
        <f t="shared" si="6"/>
        <v>0.81506788940287933</v>
      </c>
      <c r="P41" s="13">
        <f t="shared" si="7"/>
        <v>0.77734339806682462</v>
      </c>
    </row>
    <row r="42" spans="6:16" x14ac:dyDescent="0.25">
      <c r="F42" s="6">
        <v>13</v>
      </c>
      <c r="G42" s="6">
        <f t="shared" si="3"/>
        <v>169</v>
      </c>
      <c r="H42" s="11">
        <f t="shared" si="1"/>
        <v>-0.63581075733974191</v>
      </c>
      <c r="J42" s="6">
        <v>111</v>
      </c>
      <c r="K42" s="6">
        <f t="shared" si="4"/>
        <v>12321</v>
      </c>
      <c r="L42" s="11">
        <f t="shared" si="2"/>
        <v>0.65205431152230342</v>
      </c>
      <c r="N42" s="14">
        <f t="shared" si="5"/>
        <v>-0.63581075733974191</v>
      </c>
      <c r="O42" s="14">
        <f t="shared" si="6"/>
        <v>0.65205431152230342</v>
      </c>
      <c r="P42" s="13">
        <f t="shared" si="7"/>
        <v>-0.41458314563563975</v>
      </c>
    </row>
    <row r="43" spans="6:16" x14ac:dyDescent="0.25">
      <c r="F43" s="6">
        <v>17</v>
      </c>
      <c r="G43" s="6">
        <f t="shared" si="3"/>
        <v>289</v>
      </c>
      <c r="H43" s="11">
        <f t="shared" si="1"/>
        <v>0.63581075733974191</v>
      </c>
      <c r="J43" s="6">
        <v>112</v>
      </c>
      <c r="K43" s="6">
        <f t="shared" si="4"/>
        <v>12544</v>
      </c>
      <c r="L43" s="11">
        <f t="shared" si="2"/>
        <v>0.73356110046259138</v>
      </c>
      <c r="N43" s="14">
        <f t="shared" si="5"/>
        <v>0.63581075733974191</v>
      </c>
      <c r="O43" s="14">
        <f t="shared" si="6"/>
        <v>0.73356110046259138</v>
      </c>
      <c r="P43" s="13">
        <f t="shared" si="7"/>
        <v>0.46640603884009474</v>
      </c>
    </row>
    <row r="44" spans="6:16" x14ac:dyDescent="0.25">
      <c r="F44" s="6">
        <v>18</v>
      </c>
      <c r="G44" s="6">
        <f t="shared" si="3"/>
        <v>324</v>
      </c>
      <c r="H44" s="11">
        <f t="shared" si="1"/>
        <v>0.95371613600961291</v>
      </c>
      <c r="J44" s="6">
        <v>84</v>
      </c>
      <c r="K44" s="6">
        <f t="shared" si="4"/>
        <v>7056</v>
      </c>
      <c r="L44" s="11">
        <f t="shared" si="2"/>
        <v>-1.5486289898654708</v>
      </c>
      <c r="N44" s="14">
        <f t="shared" si="5"/>
        <v>0.95371613600961291</v>
      </c>
      <c r="O44" s="14">
        <f t="shared" si="6"/>
        <v>-1.5486289898654708</v>
      </c>
      <c r="P44" s="13">
        <f t="shared" si="7"/>
        <v>-1.4769524563269669</v>
      </c>
    </row>
    <row r="45" spans="6:16" x14ac:dyDescent="0.25">
      <c r="F45" s="6">
        <v>12</v>
      </c>
      <c r="G45" s="6">
        <f t="shared" si="3"/>
        <v>144</v>
      </c>
      <c r="H45" s="11">
        <f t="shared" si="1"/>
        <v>-0.95371613600961291</v>
      </c>
      <c r="J45" s="6">
        <v>108</v>
      </c>
      <c r="K45" s="6">
        <f t="shared" si="4"/>
        <v>11664</v>
      </c>
      <c r="L45" s="11">
        <f t="shared" si="2"/>
        <v>0.40753394470143967</v>
      </c>
      <c r="N45" s="14">
        <f t="shared" si="5"/>
        <v>-0.95371613600961291</v>
      </c>
      <c r="O45" s="14">
        <f t="shared" si="6"/>
        <v>0.40753394470143967</v>
      </c>
      <c r="P45" s="13">
        <f t="shared" si="7"/>
        <v>-0.38867169903341231</v>
      </c>
    </row>
    <row r="46" spans="6:16" x14ac:dyDescent="0.25">
      <c r="F46" s="6">
        <v>16</v>
      </c>
      <c r="G46" s="6">
        <f t="shared" si="3"/>
        <v>256</v>
      </c>
      <c r="H46" s="11">
        <f t="shared" si="1"/>
        <v>0.31790537866987095</v>
      </c>
      <c r="J46" s="6">
        <v>95</v>
      </c>
      <c r="K46" s="6">
        <f t="shared" si="4"/>
        <v>9025</v>
      </c>
      <c r="L46" s="11">
        <f t="shared" si="2"/>
        <v>-0.65205431152230342</v>
      </c>
      <c r="N46" s="14">
        <f t="shared" si="5"/>
        <v>0.31790537866987095</v>
      </c>
      <c r="O46" s="14">
        <f t="shared" si="6"/>
        <v>-0.65205431152230342</v>
      </c>
      <c r="P46" s="13">
        <f t="shared" si="7"/>
        <v>-0.20729157281781987</v>
      </c>
    </row>
    <row r="47" spans="6:16" x14ac:dyDescent="0.25">
      <c r="F47" s="6">
        <v>12</v>
      </c>
      <c r="G47" s="6">
        <f t="shared" si="3"/>
        <v>144</v>
      </c>
      <c r="H47" s="11">
        <f t="shared" si="1"/>
        <v>-0.95371613600961291</v>
      </c>
      <c r="J47" s="6">
        <v>117</v>
      </c>
      <c r="K47" s="6">
        <f t="shared" si="4"/>
        <v>13689</v>
      </c>
      <c r="L47" s="11">
        <f t="shared" si="2"/>
        <v>1.1410950451640312</v>
      </c>
      <c r="N47" s="14">
        <f t="shared" si="5"/>
        <v>-0.95371613600961291</v>
      </c>
      <c r="O47" s="14">
        <f t="shared" si="6"/>
        <v>1.1410950451640312</v>
      </c>
      <c r="P47" s="13">
        <f t="shared" si="7"/>
        <v>-1.0882807572935544</v>
      </c>
    </row>
    <row r="48" spans="6:16" x14ac:dyDescent="0.25">
      <c r="F48" s="6">
        <v>14</v>
      </c>
      <c r="G48" s="6">
        <f t="shared" si="3"/>
        <v>196</v>
      </c>
      <c r="H48" s="11">
        <f t="shared" si="1"/>
        <v>-0.31790537866987095</v>
      </c>
      <c r="J48" s="6">
        <v>83</v>
      </c>
      <c r="K48" s="6">
        <f t="shared" si="4"/>
        <v>6889</v>
      </c>
      <c r="L48" s="11">
        <f t="shared" si="2"/>
        <v>-1.6301357788057587</v>
      </c>
      <c r="N48" s="14">
        <f t="shared" si="5"/>
        <v>-0.31790537866987095</v>
      </c>
      <c r="O48" s="14">
        <f t="shared" si="6"/>
        <v>-1.6301357788057587</v>
      </c>
      <c r="P48" s="13">
        <f t="shared" si="7"/>
        <v>0.51822893204454967</v>
      </c>
    </row>
    <row r="49" spans="6:16" x14ac:dyDescent="0.25">
      <c r="F49" s="6">
        <v>8</v>
      </c>
      <c r="G49" s="6">
        <f t="shared" si="3"/>
        <v>64</v>
      </c>
      <c r="H49" s="11">
        <f t="shared" si="1"/>
        <v>-2.2253376506890969</v>
      </c>
      <c r="J49" s="6">
        <v>106</v>
      </c>
      <c r="K49" s="6">
        <f>J49^2</f>
        <v>11236</v>
      </c>
      <c r="L49" s="11">
        <f t="shared" si="2"/>
        <v>0.24452036682086381</v>
      </c>
      <c r="N49" s="14">
        <f t="shared" si="5"/>
        <v>-2.2253376506890969</v>
      </c>
      <c r="O49" s="14">
        <f t="shared" si="6"/>
        <v>0.24452036682086381</v>
      </c>
      <c r="P49" s="13">
        <f t="shared" si="7"/>
        <v>-0.54414037864677733</v>
      </c>
    </row>
    <row r="50" spans="6:16" x14ac:dyDescent="0.25">
      <c r="F50" s="6">
        <v>12</v>
      </c>
      <c r="G50" s="6">
        <f t="shared" si="3"/>
        <v>144</v>
      </c>
      <c r="H50" s="11">
        <f t="shared" si="1"/>
        <v>-0.95371613600961291</v>
      </c>
      <c r="J50" s="6">
        <v>100</v>
      </c>
      <c r="K50" s="6">
        <f>J50^2</f>
        <v>10000</v>
      </c>
      <c r="L50" s="11">
        <f t="shared" si="2"/>
        <v>-0.24452036682086381</v>
      </c>
      <c r="N50" s="14">
        <f t="shared" si="5"/>
        <v>-0.95371613600961291</v>
      </c>
      <c r="O50" s="14">
        <f t="shared" si="6"/>
        <v>-0.24452036682086381</v>
      </c>
      <c r="P50" s="13">
        <f t="shared" si="7"/>
        <v>0.2332030194200474</v>
      </c>
    </row>
    <row r="51" spans="6:16" x14ac:dyDescent="0.25">
      <c r="F51" s="6">
        <v>21</v>
      </c>
      <c r="G51" s="6">
        <f t="shared" si="3"/>
        <v>441</v>
      </c>
      <c r="H51" s="11">
        <f t="shared" si="1"/>
        <v>1.9074322720192258</v>
      </c>
      <c r="J51" s="6">
        <v>120</v>
      </c>
      <c r="K51" s="6">
        <f t="shared" si="4"/>
        <v>14400</v>
      </c>
      <c r="L51" s="11">
        <f t="shared" si="2"/>
        <v>1.3856154119848949</v>
      </c>
      <c r="N51" s="14">
        <f t="shared" si="5"/>
        <v>1.9074322720192258</v>
      </c>
      <c r="O51" s="14">
        <f t="shared" si="6"/>
        <v>1.3856154119848949</v>
      </c>
      <c r="P51" s="13">
        <f t="shared" si="7"/>
        <v>2.6429675534272037</v>
      </c>
    </row>
    <row r="52" spans="6:16" ht="16.5" thickBot="1" x14ac:dyDescent="0.3">
      <c r="F52" s="8">
        <v>15</v>
      </c>
      <c r="G52" s="8">
        <f t="shared" si="3"/>
        <v>225</v>
      </c>
      <c r="H52" s="11">
        <f t="shared" si="1"/>
        <v>0</v>
      </c>
      <c r="J52" s="8">
        <v>103</v>
      </c>
      <c r="K52" s="8">
        <f t="shared" si="4"/>
        <v>10609</v>
      </c>
      <c r="L52" s="11">
        <f t="shared" si="2"/>
        <v>0</v>
      </c>
      <c r="N52" s="17">
        <f t="shared" si="5"/>
        <v>0</v>
      </c>
      <c r="O52" s="17">
        <f t="shared" si="6"/>
        <v>0</v>
      </c>
      <c r="P52" s="16">
        <f t="shared" si="7"/>
        <v>0</v>
      </c>
    </row>
    <row r="53" spans="6:16" x14ac:dyDescent="0.25">
      <c r="F53" s="7">
        <f>SUM(F33:F52)</f>
        <v>300</v>
      </c>
      <c r="G53" s="7">
        <f>SUM(G33:G52)</f>
        <v>4688</v>
      </c>
      <c r="H53" s="7"/>
      <c r="J53" s="7">
        <f>SUM(J33:J52)</f>
        <v>2060</v>
      </c>
      <c r="K53" s="7">
        <f>SUM(K33:K52)</f>
        <v>215040</v>
      </c>
      <c r="L53" s="7"/>
      <c r="N53" s="7"/>
      <c r="O53" s="7"/>
      <c r="P53" s="15">
        <f>SUM(P33:P52)</f>
        <v>5.1822893204454967</v>
      </c>
    </row>
    <row r="55" spans="6:16" x14ac:dyDescent="0.25">
      <c r="F55" t="s">
        <v>11</v>
      </c>
      <c r="H55" s="1">
        <v>20</v>
      </c>
      <c r="J55" t="s">
        <v>11</v>
      </c>
      <c r="L55" s="1">
        <v>20</v>
      </c>
      <c r="N55" t="s">
        <v>11</v>
      </c>
      <c r="P55" s="1">
        <v>20</v>
      </c>
    </row>
    <row r="56" spans="6:16" x14ac:dyDescent="0.25">
      <c r="F56" t="s">
        <v>12</v>
      </c>
      <c r="H56" s="9">
        <f>F53/H55</f>
        <v>15</v>
      </c>
      <c r="J56" t="s">
        <v>28</v>
      </c>
      <c r="L56" s="9">
        <f>J53/L55</f>
        <v>103</v>
      </c>
      <c r="N56" t="s">
        <v>27</v>
      </c>
      <c r="P56" s="18">
        <f>P53/(P55-1)</f>
        <v>0.27275206949713143</v>
      </c>
    </row>
    <row r="57" spans="6:16" x14ac:dyDescent="0.25">
      <c r="F57" t="s">
        <v>14</v>
      </c>
      <c r="H57">
        <f>G53-(F53^2)/H55</f>
        <v>188</v>
      </c>
      <c r="J57" t="s">
        <v>29</v>
      </c>
      <c r="L57">
        <f>K53-(J53^2)/L55</f>
        <v>2860</v>
      </c>
    </row>
    <row r="58" spans="6:16" x14ac:dyDescent="0.25">
      <c r="F58" t="s">
        <v>13</v>
      </c>
      <c r="H58" s="10">
        <f>SQRT(H57/(H55-1))</f>
        <v>3.1455900626281967</v>
      </c>
      <c r="J58" t="s">
        <v>30</v>
      </c>
      <c r="L58" s="10">
        <f>SQRT(L57/(L55-1))</f>
        <v>12.268916651011763</v>
      </c>
    </row>
    <row r="61" spans="6:16" x14ac:dyDescent="0.25">
      <c r="F61" s="2" t="s">
        <v>31</v>
      </c>
    </row>
    <row r="62" spans="6:16" x14ac:dyDescent="0.25">
      <c r="F62" s="19" t="s">
        <v>32</v>
      </c>
    </row>
    <row r="63" spans="6:16" x14ac:dyDescent="0.25">
      <c r="F63" s="19"/>
    </row>
    <row r="64" spans="6:16" x14ac:dyDescent="0.25">
      <c r="F64" s="2" t="s">
        <v>33</v>
      </c>
    </row>
    <row r="65" spans="6:9" ht="18" x14ac:dyDescent="0.25">
      <c r="F65" s="4" t="s">
        <v>34</v>
      </c>
      <c r="G65" s="18">
        <f>P56^2</f>
        <v>7.4393691414968016E-2</v>
      </c>
      <c r="H65" s="1" t="s">
        <v>35</v>
      </c>
      <c r="I65" s="20">
        <f>P56^2</f>
        <v>7.4393691414968016E-2</v>
      </c>
    </row>
    <row r="67" spans="6:9" x14ac:dyDescent="0.25">
      <c r="F67" s="21" t="s">
        <v>36</v>
      </c>
    </row>
    <row r="69" spans="6:9" x14ac:dyDescent="0.25">
      <c r="F69" s="2" t="s">
        <v>37</v>
      </c>
    </row>
    <row r="71" spans="6:9" x14ac:dyDescent="0.25">
      <c r="F71" s="2" t="s">
        <v>38</v>
      </c>
    </row>
    <row r="72" spans="6:9" ht="18.75" x14ac:dyDescent="0.35">
      <c r="F72" t="s">
        <v>39</v>
      </c>
    </row>
    <row r="73" spans="6:9" ht="18.75" x14ac:dyDescent="0.35">
      <c r="F73" t="s">
        <v>40</v>
      </c>
    </row>
    <row r="75" spans="6:9" x14ac:dyDescent="0.25">
      <c r="F75" s="2" t="s">
        <v>41</v>
      </c>
    </row>
    <row r="76" spans="6:9" ht="18" x14ac:dyDescent="0.25">
      <c r="F76" s="21" t="s">
        <v>42</v>
      </c>
    </row>
    <row r="77" spans="6:9" ht="18" x14ac:dyDescent="0.25">
      <c r="F77" s="21" t="s">
        <v>43</v>
      </c>
    </row>
    <row r="79" spans="6:9" x14ac:dyDescent="0.25">
      <c r="F79" s="2" t="s">
        <v>44</v>
      </c>
    </row>
    <row r="80" spans="6:9" x14ac:dyDescent="0.25">
      <c r="F80" s="22" t="s">
        <v>45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opLeftCell="A3" workbookViewId="0">
      <selection activeCell="D5" sqref="D5"/>
    </sheetView>
  </sheetViews>
  <sheetFormatPr defaultColWidth="11.125" defaultRowHeight="15.75" x14ac:dyDescent="0.25"/>
  <cols>
    <col min="1" max="1" width="11.125" style="1"/>
    <col min="2" max="3" width="12.875" style="1" customWidth="1"/>
    <col min="9" max="9" width="12.75" customWidth="1"/>
  </cols>
  <sheetData>
    <row r="1" spans="1:7" ht="23.25" x14ac:dyDescent="0.35">
      <c r="A1" s="1" t="s">
        <v>3</v>
      </c>
      <c r="B1" s="1" t="s">
        <v>4</v>
      </c>
      <c r="C1" s="1" t="s">
        <v>5</v>
      </c>
      <c r="G1" s="3" t="s">
        <v>46</v>
      </c>
    </row>
    <row r="2" spans="1:7" x14ac:dyDescent="0.25">
      <c r="A2" s="1">
        <v>1</v>
      </c>
      <c r="B2" s="1">
        <v>5</v>
      </c>
      <c r="C2" s="1">
        <v>96</v>
      </c>
      <c r="G2" s="2" t="s">
        <v>7</v>
      </c>
    </row>
    <row r="3" spans="1:7" x14ac:dyDescent="0.25">
      <c r="A3" s="1">
        <v>2</v>
      </c>
      <c r="B3" s="1">
        <v>7</v>
      </c>
      <c r="C3" s="1">
        <v>95</v>
      </c>
    </row>
    <row r="4" spans="1:7" x14ac:dyDescent="0.25">
      <c r="A4" s="1">
        <v>3</v>
      </c>
      <c r="B4" s="1">
        <v>8</v>
      </c>
      <c r="C4" s="1">
        <v>93</v>
      </c>
    </row>
    <row r="5" spans="1:7" x14ac:dyDescent="0.25">
      <c r="A5" s="1">
        <v>4</v>
      </c>
      <c r="B5" s="1">
        <v>9</v>
      </c>
      <c r="C5" s="1">
        <v>94</v>
      </c>
    </row>
    <row r="6" spans="1:7" x14ac:dyDescent="0.25">
      <c r="A6" s="1">
        <v>5</v>
      </c>
      <c r="B6" s="1">
        <v>11</v>
      </c>
      <c r="C6" s="1">
        <v>96</v>
      </c>
    </row>
    <row r="7" spans="1:7" x14ac:dyDescent="0.25">
      <c r="A7" s="1">
        <v>6</v>
      </c>
      <c r="B7" s="1">
        <v>12</v>
      </c>
      <c r="C7" s="1">
        <v>92</v>
      </c>
    </row>
    <row r="8" spans="1:7" x14ac:dyDescent="0.25">
      <c r="A8" s="1">
        <v>7</v>
      </c>
      <c r="B8" s="1">
        <v>13</v>
      </c>
      <c r="C8" s="1">
        <v>93</v>
      </c>
    </row>
    <row r="9" spans="1:7" x14ac:dyDescent="0.25">
      <c r="A9" s="1">
        <v>8</v>
      </c>
      <c r="B9" s="1">
        <v>15</v>
      </c>
      <c r="C9" s="1">
        <v>92</v>
      </c>
    </row>
    <row r="10" spans="1:7" x14ac:dyDescent="0.25">
      <c r="A10" s="1">
        <v>9</v>
      </c>
      <c r="B10" s="1">
        <v>16</v>
      </c>
      <c r="C10" s="1">
        <v>93</v>
      </c>
    </row>
    <row r="11" spans="1:7" x14ac:dyDescent="0.25">
      <c r="A11" s="1">
        <v>10</v>
      </c>
      <c r="B11" s="1">
        <v>17</v>
      </c>
      <c r="C11" s="1">
        <v>92</v>
      </c>
    </row>
    <row r="12" spans="1:7" x14ac:dyDescent="0.25">
      <c r="A12" s="1">
        <v>11</v>
      </c>
      <c r="B12" s="1">
        <v>18</v>
      </c>
      <c r="C12" s="1">
        <v>90</v>
      </c>
    </row>
    <row r="13" spans="1:7" x14ac:dyDescent="0.25">
      <c r="A13" s="1">
        <v>12</v>
      </c>
      <c r="B13" s="1">
        <v>19</v>
      </c>
      <c r="C13" s="1">
        <v>96</v>
      </c>
    </row>
    <row r="14" spans="1:7" x14ac:dyDescent="0.25">
      <c r="A14" s="1">
        <v>13</v>
      </c>
      <c r="B14" s="1">
        <v>22</v>
      </c>
      <c r="C14" s="1">
        <v>89</v>
      </c>
    </row>
    <row r="15" spans="1:7" x14ac:dyDescent="0.25">
      <c r="A15" s="1">
        <v>14</v>
      </c>
      <c r="B15" s="1">
        <v>24</v>
      </c>
      <c r="C15" s="1">
        <v>91</v>
      </c>
    </row>
    <row r="16" spans="1:7" x14ac:dyDescent="0.25">
      <c r="A16" s="1">
        <v>15</v>
      </c>
      <c r="B16" s="1">
        <v>25</v>
      </c>
      <c r="C16" s="1">
        <v>77</v>
      </c>
    </row>
    <row r="17" spans="1:18" x14ac:dyDescent="0.25">
      <c r="A17" s="1">
        <v>16</v>
      </c>
      <c r="B17" s="1">
        <v>26</v>
      </c>
      <c r="C17" s="1">
        <v>87</v>
      </c>
    </row>
    <row r="18" spans="1:18" x14ac:dyDescent="0.25">
      <c r="A18" s="1">
        <v>17</v>
      </c>
      <c r="B18" s="1">
        <v>27</v>
      </c>
      <c r="C18" s="1">
        <v>91</v>
      </c>
    </row>
    <row r="19" spans="1:18" x14ac:dyDescent="0.25">
      <c r="A19" s="1">
        <v>18</v>
      </c>
      <c r="B19" s="1">
        <v>28</v>
      </c>
      <c r="C19" s="1">
        <v>85</v>
      </c>
    </row>
    <row r="20" spans="1:18" x14ac:dyDescent="0.25">
      <c r="A20" s="1">
        <v>19</v>
      </c>
      <c r="B20" s="1">
        <v>29</v>
      </c>
      <c r="C20" s="1">
        <v>90</v>
      </c>
    </row>
    <row r="21" spans="1:18" x14ac:dyDescent="0.25">
      <c r="A21" s="1">
        <v>20</v>
      </c>
      <c r="B21" s="1">
        <v>29</v>
      </c>
      <c r="C21" s="1">
        <v>88</v>
      </c>
    </row>
    <row r="23" spans="1:18" x14ac:dyDescent="0.25">
      <c r="B23">
        <f>AVERAGE(B2:B21)</f>
        <v>18</v>
      </c>
      <c r="C23">
        <f>AVERAGE(C2:C21)</f>
        <v>91</v>
      </c>
      <c r="D23" t="s">
        <v>18</v>
      </c>
    </row>
    <row r="24" spans="1:18" x14ac:dyDescent="0.25">
      <c r="B24">
        <f>_xlfn.STDEV.S(B2:B21)</f>
        <v>7.894035056527442</v>
      </c>
      <c r="C24">
        <f>_xlfn.STDEV.S(C2:C21)</f>
        <v>4.4603516500501685</v>
      </c>
      <c r="D24" t="s">
        <v>19</v>
      </c>
    </row>
    <row r="25" spans="1:18" x14ac:dyDescent="0.25">
      <c r="B25">
        <f>+COUNT(B2:B21)</f>
        <v>20</v>
      </c>
      <c r="C25">
        <f>+COUNT(C2:C21)</f>
        <v>20</v>
      </c>
      <c r="D25" t="s">
        <v>20</v>
      </c>
    </row>
    <row r="28" spans="1:18" x14ac:dyDescent="0.25">
      <c r="G28" s="23" t="s">
        <v>26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x14ac:dyDescent="0.25">
      <c r="G29" s="24" t="s">
        <v>47</v>
      </c>
      <c r="H29" s="24"/>
      <c r="I29" s="24"/>
      <c r="J29" s="24"/>
      <c r="K29" s="24" t="s">
        <v>48</v>
      </c>
      <c r="L29" s="24"/>
      <c r="M29" s="24"/>
      <c r="N29" s="24"/>
      <c r="O29" s="24"/>
      <c r="P29" s="24"/>
      <c r="Q29" s="24"/>
      <c r="R29" s="24"/>
    </row>
    <row r="30" spans="1:18" ht="19.5" x14ac:dyDescent="0.35">
      <c r="G30" s="25" t="s">
        <v>8</v>
      </c>
      <c r="H30" s="25" t="s">
        <v>10</v>
      </c>
      <c r="I30" s="25" t="s">
        <v>21</v>
      </c>
      <c r="J30" s="24"/>
      <c r="K30" s="31" t="s">
        <v>16</v>
      </c>
      <c r="L30" s="31" t="s">
        <v>17</v>
      </c>
      <c r="M30" s="31" t="s">
        <v>22</v>
      </c>
      <c r="N30" s="24"/>
      <c r="O30" s="25" t="s">
        <v>23</v>
      </c>
      <c r="P30" s="25" t="s">
        <v>24</v>
      </c>
      <c r="Q30" s="25" t="s">
        <v>25</v>
      </c>
      <c r="R30" s="24"/>
    </row>
    <row r="31" spans="1:18" x14ac:dyDescent="0.25">
      <c r="G31" s="25">
        <v>5</v>
      </c>
      <c r="H31" s="25">
        <f>G31^2</f>
        <v>25</v>
      </c>
      <c r="I31" s="27">
        <f>(G31-$I$54)/$I$56</f>
        <v>-1.646813056555978</v>
      </c>
      <c r="J31" s="24"/>
      <c r="K31" s="25">
        <v>96</v>
      </c>
      <c r="L31" s="31">
        <f>K31^2</f>
        <v>9216</v>
      </c>
      <c r="M31" s="27">
        <f>(K31-$M$54)/$M$56</f>
        <v>1.1209878485575822</v>
      </c>
      <c r="N31" s="24"/>
      <c r="O31" s="34">
        <f>I31</f>
        <v>-1.646813056555978</v>
      </c>
      <c r="P31" s="34">
        <f>M31</f>
        <v>1.1209878485575822</v>
      </c>
      <c r="Q31" s="35">
        <f>O31*P31</f>
        <v>-1.8460574252452215</v>
      </c>
      <c r="R31" s="24"/>
    </row>
    <row r="32" spans="1:18" x14ac:dyDescent="0.25">
      <c r="G32" s="25">
        <v>7</v>
      </c>
      <c r="H32" s="25">
        <f t="shared" ref="H32:H50" si="0">G32^2</f>
        <v>49</v>
      </c>
      <c r="I32" s="27">
        <f t="shared" ref="I32:I50" si="1">(G32-$I$54)/$I$56</f>
        <v>-1.3934572017012121</v>
      </c>
      <c r="J32" s="24"/>
      <c r="K32" s="25">
        <v>95</v>
      </c>
      <c r="L32" s="31">
        <f t="shared" ref="L32:L50" si="2">K32^2</f>
        <v>9025</v>
      </c>
      <c r="M32" s="27">
        <f t="shared" ref="M32:M50" si="3">(K32-$M$54)/$M$56</f>
        <v>0.89679027884606577</v>
      </c>
      <c r="N32" s="24"/>
      <c r="O32" s="34">
        <f t="shared" ref="O32:O50" si="4">I32</f>
        <v>-1.3934572017012121</v>
      </c>
      <c r="P32" s="34">
        <f t="shared" ref="P32:P50" si="5">M32</f>
        <v>0.89679027884606577</v>
      </c>
      <c r="Q32" s="35">
        <f t="shared" ref="Q32:Q50" si="6">O32*P32</f>
        <v>-1.2496388724736884</v>
      </c>
      <c r="R32" s="24"/>
    </row>
    <row r="33" spans="7:18" x14ac:dyDescent="0.25">
      <c r="G33" s="25">
        <v>8</v>
      </c>
      <c r="H33" s="25">
        <f t="shared" si="0"/>
        <v>64</v>
      </c>
      <c r="I33" s="27">
        <f t="shared" si="1"/>
        <v>-1.2667792742738293</v>
      </c>
      <c r="J33" s="24"/>
      <c r="K33" s="25">
        <v>93</v>
      </c>
      <c r="L33" s="31">
        <f t="shared" si="2"/>
        <v>8649</v>
      </c>
      <c r="M33" s="27">
        <f t="shared" si="3"/>
        <v>0.44839513942303288</v>
      </c>
      <c r="N33" s="24"/>
      <c r="O33" s="34">
        <f t="shared" si="4"/>
        <v>-1.2667792742738293</v>
      </c>
      <c r="P33" s="34">
        <f t="shared" si="5"/>
        <v>0.44839513942303288</v>
      </c>
      <c r="Q33" s="35">
        <f t="shared" si="6"/>
        <v>-0.56801766930622211</v>
      </c>
      <c r="R33" s="24"/>
    </row>
    <row r="34" spans="7:18" x14ac:dyDescent="0.25">
      <c r="G34" s="25">
        <v>9</v>
      </c>
      <c r="H34" s="25">
        <f t="shared" si="0"/>
        <v>81</v>
      </c>
      <c r="I34" s="27">
        <f t="shared" si="1"/>
        <v>-1.1401013468464463</v>
      </c>
      <c r="J34" s="24"/>
      <c r="K34" s="25">
        <v>94</v>
      </c>
      <c r="L34" s="31">
        <f t="shared" si="2"/>
        <v>8836</v>
      </c>
      <c r="M34" s="27">
        <f t="shared" si="3"/>
        <v>0.67259270913454927</v>
      </c>
      <c r="N34" s="24"/>
      <c r="O34" s="34">
        <f t="shared" si="4"/>
        <v>-1.1401013468464463</v>
      </c>
      <c r="P34" s="34">
        <f t="shared" si="5"/>
        <v>0.67259270913454927</v>
      </c>
      <c r="Q34" s="35">
        <f t="shared" si="6"/>
        <v>-0.76682385356339966</v>
      </c>
      <c r="R34" s="24"/>
    </row>
    <row r="35" spans="7:18" x14ac:dyDescent="0.25">
      <c r="G35" s="25">
        <v>11</v>
      </c>
      <c r="H35" s="25">
        <f t="shared" si="0"/>
        <v>121</v>
      </c>
      <c r="I35" s="27">
        <f t="shared" si="1"/>
        <v>-0.88674549199168051</v>
      </c>
      <c r="J35" s="24"/>
      <c r="K35" s="25">
        <v>96</v>
      </c>
      <c r="L35" s="31">
        <f t="shared" si="2"/>
        <v>9216</v>
      </c>
      <c r="M35" s="27">
        <f t="shared" si="3"/>
        <v>1.1209878485575822</v>
      </c>
      <c r="N35" s="24"/>
      <c r="O35" s="34">
        <f t="shared" si="4"/>
        <v>-0.88674549199168051</v>
      </c>
      <c r="P35" s="34">
        <f t="shared" si="5"/>
        <v>1.1209878485575822</v>
      </c>
      <c r="Q35" s="35">
        <f t="shared" si="6"/>
        <v>-0.99403092128588866</v>
      </c>
      <c r="R35" s="24"/>
    </row>
    <row r="36" spans="7:18" x14ac:dyDescent="0.25">
      <c r="G36" s="25">
        <v>12</v>
      </c>
      <c r="H36" s="25">
        <f t="shared" si="0"/>
        <v>144</v>
      </c>
      <c r="I36" s="27">
        <f t="shared" si="1"/>
        <v>-0.76006756456429758</v>
      </c>
      <c r="J36" s="24"/>
      <c r="K36" s="25">
        <v>92</v>
      </c>
      <c r="L36" s="31">
        <f t="shared" si="2"/>
        <v>8464</v>
      </c>
      <c r="M36" s="27">
        <f t="shared" si="3"/>
        <v>0.22419756971151644</v>
      </c>
      <c r="N36" s="24"/>
      <c r="O36" s="34">
        <f t="shared" si="4"/>
        <v>-0.76006756456429758</v>
      </c>
      <c r="P36" s="34">
        <f t="shared" si="5"/>
        <v>0.22419756971151644</v>
      </c>
      <c r="Q36" s="35">
        <f t="shared" si="6"/>
        <v>-0.17040530079186664</v>
      </c>
      <c r="R36" s="24"/>
    </row>
    <row r="37" spans="7:18" x14ac:dyDescent="0.25">
      <c r="G37" s="25">
        <v>13</v>
      </c>
      <c r="H37" s="25">
        <f t="shared" si="0"/>
        <v>169</v>
      </c>
      <c r="I37" s="27">
        <f t="shared" si="1"/>
        <v>-0.63338963713691465</v>
      </c>
      <c r="J37" s="24"/>
      <c r="K37" s="25">
        <v>93</v>
      </c>
      <c r="L37" s="31">
        <f t="shared" si="2"/>
        <v>8649</v>
      </c>
      <c r="M37" s="27">
        <f t="shared" si="3"/>
        <v>0.44839513942303288</v>
      </c>
      <c r="N37" s="24"/>
      <c r="O37" s="34">
        <f t="shared" si="4"/>
        <v>-0.63338963713691465</v>
      </c>
      <c r="P37" s="34">
        <f t="shared" si="5"/>
        <v>0.44839513942303288</v>
      </c>
      <c r="Q37" s="35">
        <f t="shared" si="6"/>
        <v>-0.28400883465311105</v>
      </c>
      <c r="R37" s="24"/>
    </row>
    <row r="38" spans="7:18" x14ac:dyDescent="0.25">
      <c r="G38" s="25">
        <v>15</v>
      </c>
      <c r="H38" s="25">
        <f t="shared" si="0"/>
        <v>225</v>
      </c>
      <c r="I38" s="27">
        <f t="shared" si="1"/>
        <v>-0.38003378228214879</v>
      </c>
      <c r="J38" s="24"/>
      <c r="K38" s="25">
        <v>92</v>
      </c>
      <c r="L38" s="31">
        <f t="shared" si="2"/>
        <v>8464</v>
      </c>
      <c r="M38" s="27">
        <f t="shared" si="3"/>
        <v>0.22419756971151644</v>
      </c>
      <c r="N38" s="24"/>
      <c r="O38" s="34">
        <f t="shared" si="4"/>
        <v>-0.38003378228214879</v>
      </c>
      <c r="P38" s="34">
        <f t="shared" si="5"/>
        <v>0.22419756971151644</v>
      </c>
      <c r="Q38" s="35">
        <f t="shared" si="6"/>
        <v>-8.5202650395933319E-2</v>
      </c>
      <c r="R38" s="24"/>
    </row>
    <row r="39" spans="7:18" x14ac:dyDescent="0.25">
      <c r="G39" s="25">
        <v>16</v>
      </c>
      <c r="H39" s="25">
        <f t="shared" si="0"/>
        <v>256</v>
      </c>
      <c r="I39" s="27">
        <f t="shared" si="1"/>
        <v>-0.25335585485476586</v>
      </c>
      <c r="J39" s="24"/>
      <c r="K39" s="25">
        <v>93</v>
      </c>
      <c r="L39" s="31">
        <f t="shared" si="2"/>
        <v>8649</v>
      </c>
      <c r="M39" s="27">
        <f t="shared" si="3"/>
        <v>0.44839513942303288</v>
      </c>
      <c r="N39" s="24"/>
      <c r="O39" s="34">
        <f t="shared" si="4"/>
        <v>-0.25335585485476586</v>
      </c>
      <c r="P39" s="34">
        <f t="shared" si="5"/>
        <v>0.44839513942303288</v>
      </c>
      <c r="Q39" s="35">
        <f t="shared" si="6"/>
        <v>-0.11360353386124442</v>
      </c>
      <c r="R39" s="24"/>
    </row>
    <row r="40" spans="7:18" x14ac:dyDescent="0.25">
      <c r="G40" s="25">
        <v>17</v>
      </c>
      <c r="H40" s="25">
        <f t="shared" si="0"/>
        <v>289</v>
      </c>
      <c r="I40" s="27">
        <f t="shared" si="1"/>
        <v>-0.12667792742738293</v>
      </c>
      <c r="J40" s="24"/>
      <c r="K40" s="25">
        <v>92</v>
      </c>
      <c r="L40" s="31">
        <f t="shared" si="2"/>
        <v>8464</v>
      </c>
      <c r="M40" s="27">
        <f t="shared" si="3"/>
        <v>0.22419756971151644</v>
      </c>
      <c r="N40" s="24"/>
      <c r="O40" s="34">
        <f t="shared" si="4"/>
        <v>-0.12667792742738293</v>
      </c>
      <c r="P40" s="34">
        <f t="shared" si="5"/>
        <v>0.22419756971151644</v>
      </c>
      <c r="Q40" s="35">
        <f t="shared" si="6"/>
        <v>-2.8400883465311104E-2</v>
      </c>
      <c r="R40" s="24"/>
    </row>
    <row r="41" spans="7:18" x14ac:dyDescent="0.25">
      <c r="G41" s="25">
        <v>18</v>
      </c>
      <c r="H41" s="25">
        <f t="shared" si="0"/>
        <v>324</v>
      </c>
      <c r="I41" s="27">
        <f t="shared" si="1"/>
        <v>0</v>
      </c>
      <c r="J41" s="24"/>
      <c r="K41" s="25">
        <v>90</v>
      </c>
      <c r="L41" s="31">
        <f t="shared" si="2"/>
        <v>8100</v>
      </c>
      <c r="M41" s="27">
        <f t="shared" si="3"/>
        <v>-0.22419756971151644</v>
      </c>
      <c r="N41" s="24"/>
      <c r="O41" s="34">
        <f t="shared" si="4"/>
        <v>0</v>
      </c>
      <c r="P41" s="34">
        <f t="shared" si="5"/>
        <v>-0.22419756971151644</v>
      </c>
      <c r="Q41" s="35">
        <f t="shared" si="6"/>
        <v>0</v>
      </c>
      <c r="R41" s="24"/>
    </row>
    <row r="42" spans="7:18" x14ac:dyDescent="0.25">
      <c r="G42" s="25">
        <v>19</v>
      </c>
      <c r="H42" s="25">
        <f t="shared" si="0"/>
        <v>361</v>
      </c>
      <c r="I42" s="27">
        <f t="shared" si="1"/>
        <v>0.12667792742738293</v>
      </c>
      <c r="J42" s="24"/>
      <c r="K42" s="25">
        <v>96</v>
      </c>
      <c r="L42" s="31">
        <f t="shared" si="2"/>
        <v>9216</v>
      </c>
      <c r="M42" s="27">
        <f t="shared" si="3"/>
        <v>1.1209878485575822</v>
      </c>
      <c r="N42" s="24"/>
      <c r="O42" s="34">
        <f t="shared" si="4"/>
        <v>0.12667792742738293</v>
      </c>
      <c r="P42" s="34">
        <f t="shared" si="5"/>
        <v>1.1209878485575822</v>
      </c>
      <c r="Q42" s="35">
        <f t="shared" si="6"/>
        <v>0.14200441732655553</v>
      </c>
      <c r="R42" s="24"/>
    </row>
    <row r="43" spans="7:18" x14ac:dyDescent="0.25">
      <c r="G43" s="25">
        <v>22</v>
      </c>
      <c r="H43" s="25">
        <f t="shared" si="0"/>
        <v>484</v>
      </c>
      <c r="I43" s="27">
        <f t="shared" si="1"/>
        <v>0.50671170970953172</v>
      </c>
      <c r="J43" s="24"/>
      <c r="K43" s="25">
        <v>89</v>
      </c>
      <c r="L43" s="31">
        <f t="shared" si="2"/>
        <v>7921</v>
      </c>
      <c r="M43" s="27">
        <f t="shared" si="3"/>
        <v>-0.44839513942303288</v>
      </c>
      <c r="N43" s="24"/>
      <c r="O43" s="34">
        <f t="shared" si="4"/>
        <v>0.50671170970953172</v>
      </c>
      <c r="P43" s="34">
        <f t="shared" si="5"/>
        <v>-0.44839513942303288</v>
      </c>
      <c r="Q43" s="35">
        <f t="shared" si="6"/>
        <v>-0.22720706772248883</v>
      </c>
      <c r="R43" s="24"/>
    </row>
    <row r="44" spans="7:18" x14ac:dyDescent="0.25">
      <c r="G44" s="25">
        <v>24</v>
      </c>
      <c r="H44" s="25">
        <f t="shared" si="0"/>
        <v>576</v>
      </c>
      <c r="I44" s="27">
        <f t="shared" si="1"/>
        <v>0.76006756456429758</v>
      </c>
      <c r="J44" s="24"/>
      <c r="K44" s="25">
        <v>91</v>
      </c>
      <c r="L44" s="31">
        <f t="shared" si="2"/>
        <v>8281</v>
      </c>
      <c r="M44" s="27">
        <f t="shared" si="3"/>
        <v>0</v>
      </c>
      <c r="N44" s="24"/>
      <c r="O44" s="34">
        <f t="shared" si="4"/>
        <v>0.76006756456429758</v>
      </c>
      <c r="P44" s="34">
        <f t="shared" si="5"/>
        <v>0</v>
      </c>
      <c r="Q44" s="35">
        <f t="shared" si="6"/>
        <v>0</v>
      </c>
      <c r="R44" s="24"/>
    </row>
    <row r="45" spans="7:18" x14ac:dyDescent="0.25">
      <c r="G45" s="25">
        <v>25</v>
      </c>
      <c r="H45" s="25">
        <f t="shared" si="0"/>
        <v>625</v>
      </c>
      <c r="I45" s="27">
        <f t="shared" si="1"/>
        <v>0.88674549199168051</v>
      </c>
      <c r="J45" s="24"/>
      <c r="K45" s="25">
        <v>77</v>
      </c>
      <c r="L45" s="31">
        <f t="shared" si="2"/>
        <v>5929</v>
      </c>
      <c r="M45" s="27">
        <f t="shared" si="3"/>
        <v>-3.1387659759612299</v>
      </c>
      <c r="N45" s="24"/>
      <c r="O45" s="34">
        <f t="shared" si="4"/>
        <v>0.88674549199168051</v>
      </c>
      <c r="P45" s="34">
        <f t="shared" si="5"/>
        <v>-3.1387659759612299</v>
      </c>
      <c r="Q45" s="35">
        <f t="shared" si="6"/>
        <v>-2.783286579600488</v>
      </c>
      <c r="R45" s="24"/>
    </row>
    <row r="46" spans="7:18" x14ac:dyDescent="0.25">
      <c r="G46" s="25">
        <v>26</v>
      </c>
      <c r="H46" s="25">
        <f t="shared" si="0"/>
        <v>676</v>
      </c>
      <c r="I46" s="27">
        <f t="shared" si="1"/>
        <v>1.0134234194190634</v>
      </c>
      <c r="J46" s="24"/>
      <c r="K46" s="25">
        <v>87</v>
      </c>
      <c r="L46" s="31">
        <f t="shared" si="2"/>
        <v>7569</v>
      </c>
      <c r="M46" s="27">
        <f t="shared" si="3"/>
        <v>-0.89679027884606577</v>
      </c>
      <c r="N46" s="24"/>
      <c r="O46" s="34">
        <f t="shared" si="4"/>
        <v>1.0134234194190634</v>
      </c>
      <c r="P46" s="34">
        <f t="shared" si="5"/>
        <v>-0.89679027884606577</v>
      </c>
      <c r="Q46" s="35">
        <f t="shared" si="6"/>
        <v>-0.90882827088995533</v>
      </c>
      <c r="R46" s="24"/>
    </row>
    <row r="47" spans="7:18" x14ac:dyDescent="0.25">
      <c r="G47" s="25">
        <v>27</v>
      </c>
      <c r="H47" s="25">
        <f t="shared" si="0"/>
        <v>729</v>
      </c>
      <c r="I47" s="27">
        <f t="shared" si="1"/>
        <v>1.1401013468464463</v>
      </c>
      <c r="J47" s="24"/>
      <c r="K47" s="25">
        <v>91</v>
      </c>
      <c r="L47" s="31">
        <f>K47^2</f>
        <v>8281</v>
      </c>
      <c r="M47" s="27">
        <f t="shared" si="3"/>
        <v>0</v>
      </c>
      <c r="N47" s="24"/>
      <c r="O47" s="34">
        <f t="shared" si="4"/>
        <v>1.1401013468464463</v>
      </c>
      <c r="P47" s="34">
        <f t="shared" si="5"/>
        <v>0</v>
      </c>
      <c r="Q47" s="35">
        <f t="shared" si="6"/>
        <v>0</v>
      </c>
      <c r="R47" s="24"/>
    </row>
    <row r="48" spans="7:18" x14ac:dyDescent="0.25">
      <c r="G48" s="25">
        <v>28</v>
      </c>
      <c r="H48" s="25">
        <f t="shared" si="0"/>
        <v>784</v>
      </c>
      <c r="I48" s="27">
        <f t="shared" si="1"/>
        <v>1.2667792742738293</v>
      </c>
      <c r="J48" s="24"/>
      <c r="K48" s="25">
        <v>85</v>
      </c>
      <c r="L48" s="31">
        <f>K48^2</f>
        <v>7225</v>
      </c>
      <c r="M48" s="27">
        <f t="shared" si="3"/>
        <v>-1.3451854182690985</v>
      </c>
      <c r="N48" s="24"/>
      <c r="O48" s="34">
        <f t="shared" si="4"/>
        <v>1.2667792742738293</v>
      </c>
      <c r="P48" s="34">
        <f t="shared" si="5"/>
        <v>-1.3451854182690985</v>
      </c>
      <c r="Q48" s="35">
        <f t="shared" si="6"/>
        <v>-1.7040530079186662</v>
      </c>
      <c r="R48" s="24"/>
    </row>
    <row r="49" spans="7:19" x14ac:dyDescent="0.25">
      <c r="G49" s="25">
        <v>29</v>
      </c>
      <c r="H49" s="25">
        <f t="shared" si="0"/>
        <v>841</v>
      </c>
      <c r="I49" s="27">
        <f t="shared" si="1"/>
        <v>1.3934572017012121</v>
      </c>
      <c r="J49" s="24"/>
      <c r="K49" s="25">
        <v>90</v>
      </c>
      <c r="L49" s="31">
        <f t="shared" si="2"/>
        <v>8100</v>
      </c>
      <c r="M49" s="27">
        <f t="shared" si="3"/>
        <v>-0.22419756971151644</v>
      </c>
      <c r="N49" s="24"/>
      <c r="O49" s="34">
        <f t="shared" si="4"/>
        <v>1.3934572017012121</v>
      </c>
      <c r="P49" s="34">
        <f t="shared" si="5"/>
        <v>-0.22419756971151644</v>
      </c>
      <c r="Q49" s="35">
        <f t="shared" si="6"/>
        <v>-0.31240971811842211</v>
      </c>
      <c r="R49" s="24"/>
    </row>
    <row r="50" spans="7:19" ht="16.5" thickBot="1" x14ac:dyDescent="0.3">
      <c r="G50" s="30">
        <v>29</v>
      </c>
      <c r="H50" s="30">
        <f t="shared" si="0"/>
        <v>841</v>
      </c>
      <c r="I50" s="27">
        <f t="shared" si="1"/>
        <v>1.3934572017012121</v>
      </c>
      <c r="J50" s="24"/>
      <c r="K50" s="28">
        <v>88</v>
      </c>
      <c r="L50" s="32">
        <f t="shared" si="2"/>
        <v>7744</v>
      </c>
      <c r="M50" s="27">
        <f t="shared" si="3"/>
        <v>-0.67259270913454927</v>
      </c>
      <c r="N50" s="24"/>
      <c r="O50" s="36">
        <f t="shared" si="4"/>
        <v>1.3934572017012121</v>
      </c>
      <c r="P50" s="36">
        <f t="shared" si="5"/>
        <v>-0.67259270913454927</v>
      </c>
      <c r="Q50" s="37">
        <f t="shared" si="6"/>
        <v>-0.93722915435526633</v>
      </c>
      <c r="R50" s="24"/>
    </row>
    <row r="51" spans="7:19" ht="16.5" thickTop="1" x14ac:dyDescent="0.25">
      <c r="G51" s="29">
        <f>SUM(G31:G50)</f>
        <v>360</v>
      </c>
      <c r="H51" s="29">
        <f>SUM(H31:H50)</f>
        <v>7664</v>
      </c>
      <c r="I51" s="29"/>
      <c r="J51" s="24"/>
      <c r="K51" s="33">
        <f>SUM(K31:K50)</f>
        <v>1820</v>
      </c>
      <c r="L51" s="33">
        <f>SUM(L31:L50)</f>
        <v>165998</v>
      </c>
      <c r="M51" s="33"/>
      <c r="N51" s="24"/>
      <c r="O51" s="33"/>
      <c r="P51" s="33"/>
      <c r="Q51" s="38">
        <f>SUM(Q31:Q50)</f>
        <v>-12.83719932632062</v>
      </c>
      <c r="R51" s="24"/>
    </row>
    <row r="52" spans="7:19" x14ac:dyDescent="0.25"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7:19" x14ac:dyDescent="0.25">
      <c r="G53" s="24" t="s">
        <v>11</v>
      </c>
      <c r="H53" s="24"/>
      <c r="I53" s="26">
        <v>20</v>
      </c>
      <c r="J53" s="24"/>
      <c r="K53" s="24" t="s">
        <v>11</v>
      </c>
      <c r="L53" s="24"/>
      <c r="M53" s="26">
        <v>20</v>
      </c>
      <c r="N53" s="24"/>
      <c r="O53" s="24" t="s">
        <v>11</v>
      </c>
      <c r="P53" s="24"/>
      <c r="Q53" s="26">
        <v>20</v>
      </c>
      <c r="R53" s="24"/>
    </row>
    <row r="54" spans="7:19" x14ac:dyDescent="0.25">
      <c r="G54" s="24" t="s">
        <v>12</v>
      </c>
      <c r="H54" s="24"/>
      <c r="I54" s="9">
        <f>G51/I53</f>
        <v>18</v>
      </c>
      <c r="J54" s="24"/>
      <c r="K54" s="24" t="s">
        <v>28</v>
      </c>
      <c r="L54" s="24"/>
      <c r="M54" s="9">
        <f>K51/M53</f>
        <v>91</v>
      </c>
      <c r="N54" s="24"/>
      <c r="O54" s="24" t="s">
        <v>27</v>
      </c>
      <c r="P54" s="24"/>
      <c r="Q54" s="39">
        <f>Q51/(Q53-1)</f>
        <v>-0.67564206980634844</v>
      </c>
      <c r="R54" s="24"/>
    </row>
    <row r="55" spans="7:19" x14ac:dyDescent="0.25">
      <c r="G55" s="24" t="s">
        <v>14</v>
      </c>
      <c r="H55" s="24"/>
      <c r="I55" s="24">
        <f>H51-(G51^2)/I53</f>
        <v>1184</v>
      </c>
      <c r="J55" s="24"/>
      <c r="K55" s="24" t="s">
        <v>29</v>
      </c>
      <c r="L55" s="24"/>
      <c r="M55" s="24">
        <f>L51-(K51^2)/M53</f>
        <v>378</v>
      </c>
      <c r="N55" s="24"/>
      <c r="O55" s="24"/>
      <c r="P55" s="24"/>
      <c r="Q55" s="24"/>
      <c r="R55" s="24"/>
    </row>
    <row r="56" spans="7:19" x14ac:dyDescent="0.25">
      <c r="G56" s="24" t="s">
        <v>13</v>
      </c>
      <c r="H56" s="24"/>
      <c r="I56" s="10">
        <f>SQRT(I55/(I53-1))</f>
        <v>7.894035056527442</v>
      </c>
      <c r="J56" s="24"/>
      <c r="K56" s="24" t="s">
        <v>30</v>
      </c>
      <c r="L56" s="24"/>
      <c r="M56" s="10">
        <f>SQRT(M55/(M53-1))</f>
        <v>4.4603516500501685</v>
      </c>
      <c r="N56" s="24"/>
      <c r="O56" s="24"/>
      <c r="P56" s="24"/>
      <c r="Q56" s="24"/>
      <c r="R56" s="24"/>
    </row>
    <row r="57" spans="7:19" x14ac:dyDescent="0.25"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</row>
    <row r="58" spans="7:19" x14ac:dyDescent="0.25"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</row>
    <row r="59" spans="7:19" x14ac:dyDescent="0.25">
      <c r="G59" s="23" t="s">
        <v>31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7:19" x14ac:dyDescent="0.25">
      <c r="G60" s="19" t="s">
        <v>50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7:19" x14ac:dyDescent="0.25">
      <c r="G61" s="40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</row>
    <row r="62" spans="7:19" x14ac:dyDescent="0.25">
      <c r="G62" s="23" t="s">
        <v>33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7:19" ht="18" x14ac:dyDescent="0.25">
      <c r="G63" s="41" t="s">
        <v>34</v>
      </c>
      <c r="H63" s="39">
        <f>Q54^2</f>
        <v>0.45649220649220662</v>
      </c>
      <c r="I63" s="26" t="s">
        <v>35</v>
      </c>
      <c r="J63" s="42">
        <f>Q54^2</f>
        <v>0.45649220649220662</v>
      </c>
      <c r="K63" s="24"/>
      <c r="L63" s="24"/>
      <c r="M63" s="24"/>
      <c r="N63" s="24"/>
      <c r="O63" s="24"/>
      <c r="P63" s="24"/>
      <c r="Q63" s="24"/>
      <c r="R63" s="24"/>
      <c r="S63" s="24"/>
    </row>
    <row r="64" spans="7:19" x14ac:dyDescent="0.25"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</row>
    <row r="65" spans="7:19" x14ac:dyDescent="0.25">
      <c r="G65" s="43" t="s">
        <v>49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</row>
    <row r="66" spans="7:19" x14ac:dyDescent="0.25"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</row>
    <row r="67" spans="7:19" x14ac:dyDescent="0.25">
      <c r="G67" s="23" t="s">
        <v>37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  <row r="68" spans="7:19" x14ac:dyDescent="0.25"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</row>
    <row r="69" spans="7:19" x14ac:dyDescent="0.25">
      <c r="G69" s="23" t="s">
        <v>38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</row>
    <row r="70" spans="7:19" ht="18.75" x14ac:dyDescent="0.35">
      <c r="G70" s="24" t="s">
        <v>39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</row>
    <row r="71" spans="7:19" ht="18.75" x14ac:dyDescent="0.35">
      <c r="G71" s="24" t="s">
        <v>40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</row>
    <row r="72" spans="7:19" x14ac:dyDescent="0.25"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</row>
    <row r="73" spans="7:19" x14ac:dyDescent="0.25">
      <c r="G73" s="23" t="s">
        <v>41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</row>
    <row r="74" spans="7:19" ht="18" x14ac:dyDescent="0.25">
      <c r="G74" s="43" t="s">
        <v>51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</row>
    <row r="75" spans="7:19" ht="18" x14ac:dyDescent="0.25">
      <c r="G75" s="43" t="s">
        <v>52</v>
      </c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</row>
    <row r="76" spans="7:19" x14ac:dyDescent="0.25">
      <c r="G76" s="40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</row>
    <row r="77" spans="7:19" x14ac:dyDescent="0.25">
      <c r="G77" s="23" t="s">
        <v>44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7:19" x14ac:dyDescent="0.25">
      <c r="G78" s="44" t="s">
        <v>53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</row>
    <row r="79" spans="7:19" x14ac:dyDescent="0.25"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7:19" x14ac:dyDescent="0.25">
      <c r="G80" s="2" t="s">
        <v>54</v>
      </c>
    </row>
    <row r="81" spans="7:7" x14ac:dyDescent="0.25">
      <c r="G81" s="45" t="s">
        <v>55</v>
      </c>
    </row>
    <row r="82" spans="7:7" x14ac:dyDescent="0.25">
      <c r="G82" s="45" t="s">
        <v>56</v>
      </c>
    </row>
    <row r="83" spans="7:7" x14ac:dyDescent="0.25">
      <c r="G83" t="s">
        <v>57</v>
      </c>
    </row>
  </sheetData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Elvin</cp:lastModifiedBy>
  <dcterms:created xsi:type="dcterms:W3CDTF">2018-05-17T07:26:37Z</dcterms:created>
  <dcterms:modified xsi:type="dcterms:W3CDTF">2018-09-20T20:21:24Z</dcterms:modified>
</cp:coreProperties>
</file>